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ium\Desktop\прайс\"/>
    </mc:Choice>
  </mc:AlternateContent>
  <bookViews>
    <workbookView xWindow="0" yWindow="0" windowWidth="10845" windowHeight="7920" tabRatio="823" firstSheet="2" activeTab="2"/>
  </bookViews>
  <sheets>
    <sheet name="контакты" sheetId="11" r:id="rId1"/>
    <sheet name="кп" sheetId="12" r:id="rId2"/>
    <sheet name="Устройства плавн. пуска EM-GJ3" sheetId="1" r:id="rId3"/>
    <sheet name="Преобразователи SL9" sheetId="6" r:id="rId4"/>
    <sheet name="Преобразователи PI500" sheetId="10" r:id="rId5"/>
    <sheet name="Преобразователи PI9000" sheetId="3" r:id="rId6"/>
    <sheet name="Дроссели" sheetId="9" r:id="rId7"/>
    <sheet name="Курс" sheetId="8" state="hidden" r:id="rId8"/>
  </sheets>
  <definedNames>
    <definedName name="_1" localSheetId="7">Курс!$A$1:$C$12</definedName>
    <definedName name="_xlnm._FilterDatabase" localSheetId="4" hidden="1">'Преобразователи PI500'!$A$1:$L$40</definedName>
    <definedName name="_xlnm._FilterDatabase" localSheetId="5" hidden="1">'Преобразователи PI9000'!$A$1:$L$71</definedName>
    <definedName name="_xlnm._FilterDatabase" localSheetId="3" hidden="1">'Преобразователи SL9'!$A$1:$L$32</definedName>
    <definedName name="_xlnm._FilterDatabase" localSheetId="2" hidden="1">'Устройства плавн. пуска EM-GJ3'!$B$1:$L$23</definedName>
    <definedName name="_xlnm.Print_Titles" localSheetId="4">'Преобразователи PI500'!$1:$1</definedName>
    <definedName name="_xlnm.Print_Titles" localSheetId="5">'Преобразователи PI9000'!$1:$1</definedName>
  </definedNames>
  <calcPr calcId="152511"/>
</workbook>
</file>

<file path=xl/calcChain.xml><?xml version="1.0" encoding="utf-8"?>
<calcChain xmlns="http://schemas.openxmlformats.org/spreadsheetml/2006/main">
  <c r="J1" i="6" l="1"/>
  <c r="J2" i="6"/>
  <c r="L2" i="6" s="1"/>
  <c r="J3" i="6"/>
  <c r="L3" i="6" s="1"/>
  <c r="J4" i="6"/>
  <c r="L4" i="6" s="1"/>
  <c r="J5" i="6"/>
  <c r="L5" i="6" s="1"/>
  <c r="J6" i="6"/>
  <c r="L6" i="6" s="1"/>
  <c r="J7" i="6"/>
  <c r="L7" i="6" s="1"/>
  <c r="J8" i="6"/>
  <c r="L8" i="6" s="1"/>
  <c r="J9" i="6"/>
  <c r="L9" i="6" s="1"/>
  <c r="J10" i="6"/>
  <c r="L10" i="6" s="1"/>
  <c r="J11" i="6"/>
  <c r="L11" i="6" s="1"/>
  <c r="J12" i="6"/>
  <c r="L12" i="6" s="1"/>
  <c r="J13" i="6"/>
  <c r="L13" i="6" s="1"/>
  <c r="J14" i="6"/>
  <c r="L14" i="6" s="1"/>
  <c r="J15" i="6"/>
  <c r="L15" i="6" s="1"/>
  <c r="J16" i="6"/>
  <c r="L16" i="6" s="1"/>
  <c r="J17" i="6"/>
  <c r="L17" i="6" s="1"/>
  <c r="J18" i="6"/>
  <c r="L18" i="6" s="1"/>
  <c r="J19" i="6"/>
  <c r="L19" i="6" s="1"/>
  <c r="J20" i="6"/>
  <c r="L20" i="6" s="1"/>
  <c r="J21" i="6"/>
  <c r="L21" i="6" s="1"/>
  <c r="J22" i="6"/>
  <c r="L22" i="6" s="1"/>
  <c r="J23" i="6"/>
  <c r="L23" i="6" s="1"/>
  <c r="J24" i="6"/>
  <c r="L24" i="6" s="1"/>
  <c r="J25" i="6"/>
  <c r="L25" i="6" s="1"/>
  <c r="J26" i="6"/>
  <c r="L26" i="6" s="1"/>
  <c r="J27" i="6"/>
  <c r="L27" i="6" s="1"/>
  <c r="J28" i="6"/>
  <c r="L28" i="6" s="1"/>
  <c r="J29" i="6"/>
  <c r="L29" i="6" s="1"/>
  <c r="J30" i="6"/>
  <c r="L30" i="6" s="1"/>
  <c r="J31" i="6"/>
  <c r="L31" i="6" s="1"/>
  <c r="J32" i="6"/>
  <c r="L32" i="6" s="1"/>
  <c r="J33" i="6"/>
  <c r="L33" i="6" s="1"/>
  <c r="J34" i="6"/>
  <c r="L34" i="6" s="1"/>
  <c r="J35" i="6"/>
  <c r="L35" i="6" s="1"/>
  <c r="J36" i="6"/>
  <c r="L36" i="6" s="1"/>
  <c r="J37" i="6"/>
  <c r="L37" i="6" s="1"/>
  <c r="J38" i="6"/>
  <c r="L38" i="6" s="1"/>
  <c r="J39" i="6"/>
  <c r="L39" i="6" s="1"/>
  <c r="J3" i="10" l="1"/>
  <c r="L3" i="10" s="1"/>
  <c r="J5" i="10"/>
  <c r="L5" i="10" s="1"/>
  <c r="J7" i="10"/>
  <c r="L7" i="10" s="1"/>
  <c r="J6" i="10"/>
  <c r="L6" i="10" s="1"/>
  <c r="J4" i="10"/>
  <c r="L4" i="10" s="1"/>
  <c r="J2" i="10"/>
  <c r="L2" i="10" s="1"/>
  <c r="J24" i="1"/>
  <c r="J25" i="1"/>
  <c r="J26" i="1"/>
  <c r="L26" i="1" s="1"/>
  <c r="J27" i="1"/>
  <c r="L27" i="1" s="1"/>
  <c r="J28" i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L24" i="1"/>
  <c r="L25" i="1"/>
  <c r="L28" i="1"/>
  <c r="F40" i="10" l="1"/>
  <c r="F39" i="10"/>
  <c r="F38" i="10"/>
  <c r="F37" i="10"/>
  <c r="F36" i="10"/>
  <c r="F35" i="10"/>
  <c r="F34" i="10"/>
  <c r="F33" i="10"/>
  <c r="F32" i="10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L35" i="10" s="1"/>
  <c r="J34" i="10"/>
  <c r="L34" i="10" s="1"/>
  <c r="J33" i="10"/>
  <c r="L33" i="10" s="1"/>
  <c r="J32" i="10"/>
  <c r="L32" i="10" s="1"/>
  <c r="J31" i="10"/>
  <c r="L31" i="10" s="1"/>
  <c r="J30" i="10"/>
  <c r="L30" i="10" s="1"/>
  <c r="J29" i="10"/>
  <c r="L29" i="10" s="1"/>
  <c r="J28" i="10"/>
  <c r="L28" i="10" s="1"/>
  <c r="J27" i="10"/>
  <c r="L27" i="10" s="1"/>
  <c r="J26" i="10"/>
  <c r="L26" i="10" s="1"/>
  <c r="J25" i="10"/>
  <c r="L25" i="10" s="1"/>
  <c r="J24" i="10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J14" i="10"/>
  <c r="L14" i="10" s="1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L8" i="10" s="1"/>
  <c r="J1" i="10"/>
  <c r="I4" i="9" l="1"/>
  <c r="K4" i="9" s="1"/>
  <c r="I5" i="9"/>
  <c r="K5" i="9" s="1"/>
  <c r="I6" i="9"/>
  <c r="K6" i="9" s="1"/>
  <c r="I7" i="9"/>
  <c r="K7" i="9" s="1"/>
  <c r="I8" i="9"/>
  <c r="K8" i="9" s="1"/>
  <c r="I9" i="9"/>
  <c r="K9" i="9" s="1"/>
  <c r="I10" i="9"/>
  <c r="K10" i="9" s="1"/>
  <c r="I11" i="9"/>
  <c r="K11" i="9" s="1"/>
  <c r="I12" i="9"/>
  <c r="K12" i="9" s="1"/>
  <c r="I13" i="9"/>
  <c r="K13" i="9" s="1"/>
  <c r="I14" i="9"/>
  <c r="K14" i="9" s="1"/>
  <c r="I15" i="9"/>
  <c r="K15" i="9" s="1"/>
  <c r="I16" i="9"/>
  <c r="K16" i="9" s="1"/>
  <c r="I17" i="9"/>
  <c r="K17" i="9" s="1"/>
  <c r="I2" i="9"/>
  <c r="I3" i="9"/>
  <c r="K3" i="9" s="1"/>
  <c r="D4" i="9"/>
  <c r="F4" i="9" s="1"/>
  <c r="D5" i="9"/>
  <c r="F5" i="9" s="1"/>
  <c r="D6" i="9"/>
  <c r="F6" i="9" s="1"/>
  <c r="D7" i="9"/>
  <c r="F7" i="9" s="1"/>
  <c r="D8" i="9"/>
  <c r="F8" i="9" s="1"/>
  <c r="D9" i="9"/>
  <c r="F9" i="9" s="1"/>
  <c r="D10" i="9"/>
  <c r="F10" i="9" s="1"/>
  <c r="D11" i="9"/>
  <c r="F11" i="9" s="1"/>
  <c r="D12" i="9"/>
  <c r="F12" i="9" s="1"/>
  <c r="D13" i="9"/>
  <c r="F13" i="9" s="1"/>
  <c r="D14" i="9"/>
  <c r="F14" i="9" s="1"/>
  <c r="D15" i="9"/>
  <c r="F15" i="9" s="1"/>
  <c r="D16" i="9"/>
  <c r="F16" i="9" s="1"/>
  <c r="D17" i="9"/>
  <c r="F17" i="9" s="1"/>
  <c r="D3" i="9"/>
  <c r="F3" i="9" s="1"/>
  <c r="D2" i="9"/>
  <c r="J3" i="3" l="1"/>
  <c r="L3" i="3" s="1"/>
  <c r="J4" i="3"/>
  <c r="L4" i="3" s="1"/>
  <c r="J5" i="3"/>
  <c r="L5" i="3" s="1"/>
  <c r="J6" i="3"/>
  <c r="L6" i="3" s="1"/>
  <c r="J7" i="3"/>
  <c r="L7" i="3" s="1"/>
  <c r="J8" i="3"/>
  <c r="L8" i="3" s="1"/>
  <c r="J9" i="3"/>
  <c r="L9" i="3" s="1"/>
  <c r="J10" i="3"/>
  <c r="L10" i="3" s="1"/>
  <c r="J11" i="3"/>
  <c r="J12" i="3"/>
  <c r="L12" i="3" s="1"/>
  <c r="J13" i="3"/>
  <c r="L13" i="3" s="1"/>
  <c r="J14" i="3"/>
  <c r="L14" i="3" s="1"/>
  <c r="J15" i="3"/>
  <c r="L15" i="3" s="1"/>
  <c r="J16" i="3"/>
  <c r="L16" i="3" s="1"/>
  <c r="J17" i="3"/>
  <c r="L17" i="3" s="1"/>
  <c r="J18" i="3"/>
  <c r="L18" i="3" s="1"/>
  <c r="J19" i="3"/>
  <c r="L19" i="3" s="1"/>
  <c r="J20" i="3"/>
  <c r="L20" i="3" s="1"/>
  <c r="J21" i="3"/>
  <c r="L21" i="3" s="1"/>
  <c r="J22" i="3"/>
  <c r="L22" i="3" s="1"/>
  <c r="J23" i="3"/>
  <c r="L23" i="3" s="1"/>
  <c r="J24" i="3"/>
  <c r="L24" i="3" s="1"/>
  <c r="J25" i="3"/>
  <c r="L25" i="3" s="1"/>
  <c r="J26" i="3"/>
  <c r="L26" i="3" s="1"/>
  <c r="J27" i="3"/>
  <c r="L27" i="3" s="1"/>
  <c r="J28" i="3"/>
  <c r="L28" i="3" s="1"/>
  <c r="J29" i="3"/>
  <c r="L29" i="3" s="1"/>
  <c r="J30" i="3"/>
  <c r="L30" i="3" s="1"/>
  <c r="J31" i="3"/>
  <c r="L31" i="3" s="1"/>
  <c r="J32" i="3"/>
  <c r="L32" i="3" s="1"/>
  <c r="J33" i="3"/>
  <c r="L33" i="3" s="1"/>
  <c r="J34" i="3"/>
  <c r="L34" i="3" s="1"/>
  <c r="J35" i="3"/>
  <c r="L35" i="3" s="1"/>
  <c r="J36" i="3"/>
  <c r="L36" i="3" s="1"/>
  <c r="J37" i="3"/>
  <c r="L37" i="3" s="1"/>
  <c r="J38" i="3"/>
  <c r="L38" i="3" s="1"/>
  <c r="J39" i="3"/>
  <c r="L39" i="3" s="1"/>
  <c r="J40" i="3"/>
  <c r="L40" i="3" s="1"/>
  <c r="J41" i="3"/>
  <c r="L41" i="3" s="1"/>
  <c r="J42" i="3"/>
  <c r="L42" i="3" s="1"/>
  <c r="J43" i="3"/>
  <c r="L43" i="3" s="1"/>
  <c r="J44" i="3"/>
  <c r="L44" i="3" s="1"/>
  <c r="J45" i="3"/>
  <c r="L45" i="3" s="1"/>
  <c r="J46" i="3"/>
  <c r="L46" i="3" s="1"/>
  <c r="J47" i="3"/>
  <c r="L47" i="3" s="1"/>
  <c r="J48" i="3"/>
  <c r="L48" i="3" s="1"/>
  <c r="J49" i="3"/>
  <c r="L49" i="3" s="1"/>
  <c r="J50" i="3"/>
  <c r="L50" i="3" s="1"/>
  <c r="J51" i="3"/>
  <c r="L51" i="3" s="1"/>
  <c r="J52" i="3"/>
  <c r="L52" i="3" s="1"/>
  <c r="J53" i="3"/>
  <c r="L53" i="3" s="1"/>
  <c r="J54" i="3"/>
  <c r="L54" i="3" s="1"/>
  <c r="J55" i="3"/>
  <c r="L55" i="3" s="1"/>
  <c r="J56" i="3"/>
  <c r="L56" i="3" s="1"/>
  <c r="J57" i="3"/>
  <c r="L57" i="3" s="1"/>
  <c r="J58" i="3"/>
  <c r="L58" i="3" s="1"/>
  <c r="J59" i="3"/>
  <c r="L59" i="3" s="1"/>
  <c r="J60" i="3"/>
  <c r="L60" i="3" s="1"/>
  <c r="J61" i="3"/>
  <c r="L61" i="3" s="1"/>
  <c r="J62" i="3"/>
  <c r="L62" i="3" s="1"/>
  <c r="J63" i="3"/>
  <c r="L63" i="3" s="1"/>
  <c r="J64" i="3"/>
  <c r="L64" i="3" s="1"/>
  <c r="J65" i="3"/>
  <c r="L65" i="3" s="1"/>
  <c r="J66" i="3"/>
  <c r="L66" i="3" s="1"/>
  <c r="J67" i="3"/>
  <c r="L67" i="3" s="1"/>
  <c r="J68" i="3"/>
  <c r="L68" i="3" s="1"/>
  <c r="J69" i="3"/>
  <c r="L69" i="3" s="1"/>
  <c r="J70" i="3"/>
  <c r="L70" i="3" s="1"/>
  <c r="J71" i="3"/>
  <c r="L71" i="3" s="1"/>
  <c r="J2" i="3"/>
  <c r="L2" i="3" s="1"/>
  <c r="J1" i="3"/>
  <c r="J3" i="1"/>
  <c r="L3" i="1" s="1"/>
  <c r="J4" i="1"/>
  <c r="L4" i="1" s="1"/>
  <c r="J5" i="1"/>
  <c r="L5" i="1" s="1"/>
  <c r="J6" i="1"/>
  <c r="L6" i="1" s="1"/>
  <c r="J7" i="1"/>
  <c r="L7" i="1" s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" i="1"/>
  <c r="L2" i="1" s="1"/>
  <c r="J1" i="1"/>
  <c r="L11" i="3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K1" authorId="0" shapeId="0">
      <text>
        <r>
          <rPr>
            <b/>
            <sz val="9"/>
            <color indexed="81"/>
            <rFont val="Tahoma"/>
            <family val="2"/>
            <charset val="204"/>
          </rPr>
          <t>скидка рассматривается индивидуально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мощность частотника выбирают по номинальной мощности двигателя и номинальной силы тока двигателя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выбора частотника задайте параметр номинальной силы тока двигателя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interval="60" name="Подключение" type="4" refreshedVersion="5" background="1" refreshOnLoad="1" saveData="1">
    <webPr sourceData="1" parsePre="1" consecutive="1" xl2000="1" url="https://news.yandex.ru/quotes/1.html" htmlTables="1"/>
  </connection>
</connections>
</file>

<file path=xl/sharedStrings.xml><?xml version="1.0" encoding="utf-8"?>
<sst xmlns="http://schemas.openxmlformats.org/spreadsheetml/2006/main" count="849" uniqueCount="447">
  <si>
    <t>Напряжение, В</t>
  </si>
  <si>
    <t>Мощность, Квт</t>
  </si>
  <si>
    <t>Ток, А</t>
  </si>
  <si>
    <t>Масса брутто, кг</t>
  </si>
  <si>
    <t>Габариты,L/W/H, мм</t>
  </si>
  <si>
    <t>Установочные размеры, a/b/d, мм</t>
  </si>
  <si>
    <t>EM-GJ3-015</t>
  </si>
  <si>
    <t>EM-GJ3-018</t>
  </si>
  <si>
    <t>EM-GJ3-022</t>
  </si>
  <si>
    <t>EM-GJ3-030</t>
  </si>
  <si>
    <t>EM-GJ3-037</t>
  </si>
  <si>
    <t>EM-GJ3-045</t>
  </si>
  <si>
    <t>EM-GJ3-055</t>
  </si>
  <si>
    <t>EM-GJ3-075</t>
  </si>
  <si>
    <t>EM-GJ3-090</t>
  </si>
  <si>
    <t>EM-GJ3-115</t>
  </si>
  <si>
    <t>EM-GJ3-132</t>
  </si>
  <si>
    <t>EM-GJ3-160</t>
  </si>
  <si>
    <t>EM-GJ3-185</t>
  </si>
  <si>
    <t>EM-GJ3-200</t>
  </si>
  <si>
    <t>EM-GJ3-250</t>
  </si>
  <si>
    <t>EM-GJ3-280</t>
  </si>
  <si>
    <t>EM-GJ3-320</t>
  </si>
  <si>
    <t>EM-GJ3-400</t>
  </si>
  <si>
    <t>EM-GJ3-450</t>
  </si>
  <si>
    <t>EM-GJ3-500</t>
  </si>
  <si>
    <t>575/400/Ø10</t>
  </si>
  <si>
    <t>EM-GJ3-600</t>
  </si>
  <si>
    <t>Модель</t>
  </si>
  <si>
    <t>Кол, фаз на входе</t>
  </si>
  <si>
    <t>Мощность, КВт</t>
  </si>
  <si>
    <t>Габариты, L/W/H, мм</t>
  </si>
  <si>
    <t>185/120/178.5</t>
  </si>
  <si>
    <t>220/150/185.5</t>
  </si>
  <si>
    <t>340/150/Ø10</t>
  </si>
  <si>
    <t>285/180/200</t>
  </si>
  <si>
    <t>640/250/Ø10</t>
  </si>
  <si>
    <t>PI9100A R75G1</t>
  </si>
  <si>
    <t>PI9100A 1R5G1</t>
  </si>
  <si>
    <t>PI9100A 2R2G1</t>
  </si>
  <si>
    <t>PI9100A 004G1</t>
  </si>
  <si>
    <t>PI9100A R75G3</t>
  </si>
  <si>
    <t>PI9100A 1R5G3</t>
  </si>
  <si>
    <t>PI9100A 2R2G3</t>
  </si>
  <si>
    <t>PI9100A 004G3</t>
  </si>
  <si>
    <t>PI9100A 5R5G3</t>
  </si>
  <si>
    <t>PI9100A 7R5G3</t>
  </si>
  <si>
    <t>272/167/Ø5.5</t>
  </si>
  <si>
    <t>PI9100B R75G3</t>
  </si>
  <si>
    <t>PI9100B 1R5G3</t>
  </si>
  <si>
    <t>PI9100B 2R2G3</t>
  </si>
  <si>
    <t>PI9100B 004G3</t>
  </si>
  <si>
    <t>PI9100B 5R5G3</t>
  </si>
  <si>
    <t>PI9100B 7R5G3</t>
  </si>
  <si>
    <t>PI9200 011G3</t>
  </si>
  <si>
    <t>360/220/210</t>
  </si>
  <si>
    <t>PI9200 015G3</t>
  </si>
  <si>
    <t>PI9200 018G3</t>
  </si>
  <si>
    <t>435/225/242</t>
  </si>
  <si>
    <t>415/165/Ø10</t>
  </si>
  <si>
    <t>PI9200 022G3</t>
  </si>
  <si>
    <t>PI9200 030G3</t>
  </si>
  <si>
    <t>480/296/246</t>
  </si>
  <si>
    <t>460/200/Ø10</t>
  </si>
  <si>
    <t>PI9200 037G3</t>
  </si>
  <si>
    <t>PI9200 045G3</t>
  </si>
  <si>
    <t>660/364/280</t>
  </si>
  <si>
    <t>PI9200 055G3</t>
  </si>
  <si>
    <t>PI9200 075G3</t>
  </si>
  <si>
    <t>PI9200 093G3</t>
  </si>
  <si>
    <t>710/453/280</t>
  </si>
  <si>
    <t>690/350 Ø10</t>
  </si>
  <si>
    <t>PI9200 110G3</t>
  </si>
  <si>
    <t>PI9200 132G3</t>
  </si>
  <si>
    <t>910/480/323</t>
  </si>
  <si>
    <t xml:space="preserve">890/350/ Ø10        </t>
  </si>
  <si>
    <t>PI9200 160G3</t>
  </si>
  <si>
    <t>PI9200 011F3</t>
  </si>
  <si>
    <t>PI9200 015F3</t>
  </si>
  <si>
    <t>PI9200 018F3</t>
  </si>
  <si>
    <t>PI9200 022F3</t>
  </si>
  <si>
    <t>PI9200 030F3</t>
  </si>
  <si>
    <t>PI9200 037F3</t>
  </si>
  <si>
    <t>PI9200 045F3</t>
  </si>
  <si>
    <t>PI9200 055F3</t>
  </si>
  <si>
    <t>PI9200 075F3</t>
  </si>
  <si>
    <t>PI9200 093F3</t>
  </si>
  <si>
    <t>PI9200 110F3</t>
  </si>
  <si>
    <t>PI9200 132F3</t>
  </si>
  <si>
    <t>PI9200 160F3</t>
  </si>
  <si>
    <t>PI9200 187F3</t>
  </si>
  <si>
    <t>PI9300 187G3</t>
  </si>
  <si>
    <t>1300/600/380</t>
  </si>
  <si>
    <t>550/280/Ø13</t>
  </si>
  <si>
    <t>1540/515/421</t>
  </si>
  <si>
    <t>464.5/367/Ø13</t>
  </si>
  <si>
    <t>PI9300 200G3</t>
  </si>
  <si>
    <t>PI9300 220G3</t>
  </si>
  <si>
    <t>PI9300 250G3</t>
  </si>
  <si>
    <t>640/260/Ø13</t>
  </si>
  <si>
    <t>PI9300 280G3</t>
  </si>
  <si>
    <t>PI9300 315G3</t>
  </si>
  <si>
    <t>PI9300 355G3</t>
  </si>
  <si>
    <t>PI9300 200F3</t>
  </si>
  <si>
    <t>PI9300 220F3</t>
  </si>
  <si>
    <t>PI9300 250F3</t>
  </si>
  <si>
    <t>PI9300 280F3</t>
  </si>
  <si>
    <t>PI9300 315F3</t>
  </si>
  <si>
    <t>PI9300 355F3</t>
  </si>
  <si>
    <t>PI9300 400F3</t>
  </si>
  <si>
    <t>340/150/10</t>
  </si>
  <si>
    <t>415/165/10</t>
  </si>
  <si>
    <t>1698/851/485</t>
  </si>
  <si>
    <t>Цена розн, $</t>
  </si>
  <si>
    <t>SL9-G1-d75</t>
  </si>
  <si>
    <t>SL9-G1-1d5</t>
  </si>
  <si>
    <t>EM-GJ3-355</t>
  </si>
  <si>
    <t>270/146/160</t>
  </si>
  <si>
    <t>247/131/Ø6</t>
  </si>
  <si>
    <t>525/257/194</t>
  </si>
  <si>
    <t>377/195/Ø8</t>
  </si>
  <si>
    <t>560/290/245</t>
  </si>
  <si>
    <t>465/260/Ø8</t>
  </si>
  <si>
    <t>590/330/245</t>
  </si>
  <si>
    <t>490/300/Ø8</t>
  </si>
  <si>
    <t>750/450/300</t>
  </si>
  <si>
    <t>Цена розн., $</t>
  </si>
  <si>
    <t>SL9-G1-2d2</t>
  </si>
  <si>
    <t>PI9200A 5R5G1</t>
  </si>
  <si>
    <t>Дата</t>
  </si>
  <si>
    <t>Курс</t>
  </si>
  <si>
    <t>Скидка</t>
  </si>
  <si>
    <t>Цена со скидкой</t>
  </si>
  <si>
    <t>Цена со скидкой, руб</t>
  </si>
  <si>
    <t>Изменение</t>
  </si>
  <si>
    <t>174/108/Ø5.3</t>
  </si>
  <si>
    <t>209/150/Ø5.3</t>
  </si>
  <si>
    <t>PI9100AE R75G3</t>
  </si>
  <si>
    <t>PI9100AE 1R5G3</t>
  </si>
  <si>
    <t>PI9100AE 2R2G3</t>
  </si>
  <si>
    <t>PI9100AE 004G3</t>
  </si>
  <si>
    <t>За последние 10 дней</t>
  </si>
  <si>
    <t>Мощность ПЧ, кВт</t>
  </si>
  <si>
    <t>Сетевой  (входной) дроссель применяеся при низком качестве питания</t>
  </si>
  <si>
    <t>Моторный (выходной) применяется при выходном кабеле более 50м</t>
  </si>
  <si>
    <t>Марка дросселя</t>
  </si>
  <si>
    <t>Цена, $</t>
  </si>
  <si>
    <t>IR002</t>
  </si>
  <si>
    <t>OR002</t>
  </si>
  <si>
    <t>IR005</t>
  </si>
  <si>
    <t>OR005</t>
  </si>
  <si>
    <t>IR007</t>
  </si>
  <si>
    <t>OR007</t>
  </si>
  <si>
    <t>IR010</t>
  </si>
  <si>
    <t>OR010</t>
  </si>
  <si>
    <t>IR 015</t>
  </si>
  <si>
    <t>OR 015</t>
  </si>
  <si>
    <t>IR 020</t>
  </si>
  <si>
    <t>OR 020</t>
  </si>
  <si>
    <t>IR 030</t>
  </si>
  <si>
    <t>OR 030</t>
  </si>
  <si>
    <t>IR 040</t>
  </si>
  <si>
    <t>OR 040</t>
  </si>
  <si>
    <t>IR 050</t>
  </si>
  <si>
    <t>OR 050</t>
  </si>
  <si>
    <t>IR 060</t>
  </si>
  <si>
    <t>OR 060</t>
  </si>
  <si>
    <t>IR 076</t>
  </si>
  <si>
    <t>OR 076</t>
  </si>
  <si>
    <t>IR 090</t>
  </si>
  <si>
    <t>OR 090</t>
  </si>
  <si>
    <t>IR 120</t>
  </si>
  <si>
    <t>OR 120</t>
  </si>
  <si>
    <t>IR 150</t>
  </si>
  <si>
    <t>OR 150</t>
  </si>
  <si>
    <t>IR 190</t>
  </si>
  <si>
    <t>OR 190</t>
  </si>
  <si>
    <t>Скидка, %</t>
  </si>
  <si>
    <t>SL9-G1-004</t>
  </si>
  <si>
    <t>SL9-G1-5d5</t>
  </si>
  <si>
    <t>SL9-G3E-d75/P3E-1d5</t>
  </si>
  <si>
    <t>0.75/1.5</t>
  </si>
  <si>
    <t>2.1/3.8</t>
  </si>
  <si>
    <t>SL9-G3E-1d5/P3E-2d2</t>
  </si>
  <si>
    <t>1.5/2.2</t>
  </si>
  <si>
    <t>3.8/5.1</t>
  </si>
  <si>
    <t>SL9-G3E-2d2/P3E-004</t>
  </si>
  <si>
    <t>2.2/4.0</t>
  </si>
  <si>
    <t>5.1/9</t>
  </si>
  <si>
    <t>SL9-G3-004/P3-5d5</t>
  </si>
  <si>
    <t>4.0/5.5</t>
  </si>
  <si>
    <t>9/13</t>
  </si>
  <si>
    <t>SL9-G3-5d5/P3-7d5</t>
  </si>
  <si>
    <t>5.5/7.5</t>
  </si>
  <si>
    <t>13/17</t>
  </si>
  <si>
    <t>SL9-G3-7d5/P3-011</t>
  </si>
  <si>
    <t>7.5/11</t>
  </si>
  <si>
    <t>17/25</t>
  </si>
  <si>
    <t>SL9-G3-011/P3-015</t>
  </si>
  <si>
    <t>11/15</t>
  </si>
  <si>
    <t>25/32</t>
  </si>
  <si>
    <t>SL9-G3-015/P3-018</t>
  </si>
  <si>
    <t>15/18.5</t>
  </si>
  <si>
    <t>32/37</t>
  </si>
  <si>
    <t>SL9-G3-018/P3-022</t>
  </si>
  <si>
    <t>18.5/22</t>
  </si>
  <si>
    <t>37/44</t>
  </si>
  <si>
    <t>SL9-G3-022/P3-030</t>
  </si>
  <si>
    <t>22/30</t>
  </si>
  <si>
    <t>45/60</t>
  </si>
  <si>
    <t>SL9-G3-030/P3-037</t>
  </si>
  <si>
    <t>30/37</t>
  </si>
  <si>
    <t>60/75</t>
  </si>
  <si>
    <t>SL9-G3-037/P3-045</t>
  </si>
  <si>
    <t>37/45</t>
  </si>
  <si>
    <t>75/91</t>
  </si>
  <si>
    <t>SL9-G3-045/P3-055</t>
  </si>
  <si>
    <t>45/55</t>
  </si>
  <si>
    <t>91/112</t>
  </si>
  <si>
    <t>SL9-G3-055/P3-075</t>
  </si>
  <si>
    <t>55/75</t>
  </si>
  <si>
    <t>112/150</t>
  </si>
  <si>
    <t>SL9-G3-075/P3-090</t>
  </si>
  <si>
    <t>75/90</t>
  </si>
  <si>
    <t>150/176</t>
  </si>
  <si>
    <t>SL9-G3-090/P3-110</t>
  </si>
  <si>
    <t>90/110</t>
  </si>
  <si>
    <t>176/210</t>
  </si>
  <si>
    <t>110/132</t>
  </si>
  <si>
    <t>210/253</t>
  </si>
  <si>
    <t>132/160</t>
  </si>
  <si>
    <t>253/304</t>
  </si>
  <si>
    <t>160/200</t>
  </si>
  <si>
    <t>304/377</t>
  </si>
  <si>
    <t>200/220</t>
  </si>
  <si>
    <t>377/426</t>
  </si>
  <si>
    <t>220/250</t>
  </si>
  <si>
    <t>426/465</t>
  </si>
  <si>
    <t>250/280</t>
  </si>
  <si>
    <t>465/520</t>
  </si>
  <si>
    <t>280/315</t>
  </si>
  <si>
    <t>520/585</t>
  </si>
  <si>
    <t>315/355</t>
  </si>
  <si>
    <t>585/650</t>
  </si>
  <si>
    <t>355/400</t>
  </si>
  <si>
    <t>650/725</t>
  </si>
  <si>
    <t>400/450</t>
  </si>
  <si>
    <t>725/820</t>
  </si>
  <si>
    <t>SL9-G3-110/P3-132</t>
  </si>
  <si>
    <t>SL9-G3-132/P3-160</t>
  </si>
  <si>
    <t>SL9-G3-160/P3-200</t>
  </si>
  <si>
    <t>SL9-G3-200/P3-220</t>
  </si>
  <si>
    <t>SL9-G3-220/P3-250</t>
  </si>
  <si>
    <t>SL9-G3-250/P3-280</t>
  </si>
  <si>
    <t>SL9-G3-280/P3-315</t>
  </si>
  <si>
    <t>SL9-G3-315/P3-355</t>
  </si>
  <si>
    <t>SL9-G3-355/P3-400</t>
  </si>
  <si>
    <t>SL9-G3-400/P3-450</t>
  </si>
  <si>
    <t>222/165/186</t>
  </si>
  <si>
    <t>100/151/116</t>
  </si>
  <si>
    <t>235/175/214</t>
  </si>
  <si>
    <t>118/185/157</t>
  </si>
  <si>
    <t>320/230/230</t>
  </si>
  <si>
    <t>160/247/177</t>
  </si>
  <si>
    <t>390/300/270</t>
  </si>
  <si>
    <t>220/320/198</t>
  </si>
  <si>
    <t>610/410/350</t>
  </si>
  <si>
    <t>300/540/240</t>
  </si>
  <si>
    <t>640/450/460</t>
  </si>
  <si>
    <t>340/580/270</t>
  </si>
  <si>
    <t>670/520/480</t>
  </si>
  <si>
    <t>410/610/280</t>
  </si>
  <si>
    <t>820/575/560</t>
  </si>
  <si>
    <t>460/710/335</t>
  </si>
  <si>
    <t>1050/655/590</t>
  </si>
  <si>
    <t>535/885/370</t>
  </si>
  <si>
    <t>1170*780*635</t>
  </si>
  <si>
    <t>650/1040/415</t>
  </si>
  <si>
    <t>1430*945*635</t>
  </si>
  <si>
    <t>815/1350/445</t>
  </si>
  <si>
    <t>Цена розн, USD</t>
  </si>
  <si>
    <t>PI500 7R5G3/011F3</t>
  </si>
  <si>
    <t>PI500 011G3/015F3</t>
  </si>
  <si>
    <t>PI500 015G3/018F3</t>
  </si>
  <si>
    <t>PI500 018G3/022F3</t>
  </si>
  <si>
    <t>PI500 022G3/030F3</t>
  </si>
  <si>
    <t>PI500 030G3/037F3</t>
  </si>
  <si>
    <t>PI500 037G3/045F3</t>
  </si>
  <si>
    <t>PI500 045G3/055F3</t>
  </si>
  <si>
    <t>PI500 055G3/075F3</t>
  </si>
  <si>
    <t>PI500 075G3</t>
  </si>
  <si>
    <t>PI500 093F3</t>
  </si>
  <si>
    <t>PI500 093G3/110F3</t>
  </si>
  <si>
    <t>PI500 110G3/132F3</t>
  </si>
  <si>
    <t>PI500 132G3/160F3</t>
  </si>
  <si>
    <t>PI500 160G3/187F3</t>
  </si>
  <si>
    <t>PI500 187G3/200F3</t>
  </si>
  <si>
    <t>PI500 200G3/220F3</t>
  </si>
  <si>
    <t>PI500 220G3</t>
  </si>
  <si>
    <t>PI500 250F3</t>
  </si>
  <si>
    <t>PI500 250G3/280F3</t>
  </si>
  <si>
    <t>PI500 280G3/315F3</t>
  </si>
  <si>
    <t>PI500 315G3/355F3</t>
  </si>
  <si>
    <t>PI500 355G3/400F3</t>
  </si>
  <si>
    <t>PI500 400G3</t>
  </si>
  <si>
    <t>20.5/26</t>
  </si>
  <si>
    <t>26/35</t>
  </si>
  <si>
    <t>35/38.5</t>
  </si>
  <si>
    <t>110/150</t>
  </si>
  <si>
    <t>75</t>
  </si>
  <si>
    <t>150</t>
  </si>
  <si>
    <t>90</t>
  </si>
  <si>
    <t>176</t>
  </si>
  <si>
    <t>160/187</t>
  </si>
  <si>
    <t>304/340</t>
  </si>
  <si>
    <t>187/200</t>
  </si>
  <si>
    <t>340/380</t>
  </si>
  <si>
    <t>380/426</t>
  </si>
  <si>
    <t>220</t>
  </si>
  <si>
    <t>426</t>
  </si>
  <si>
    <t>465</t>
  </si>
  <si>
    <t>400</t>
  </si>
  <si>
    <t>725</t>
  </si>
  <si>
    <t>10</t>
  </si>
  <si>
    <t>13</t>
  </si>
  <si>
    <t>33</t>
  </si>
  <si>
    <t>58</t>
  </si>
  <si>
    <t>73</t>
  </si>
  <si>
    <t>108</t>
  </si>
  <si>
    <t>190</t>
  </si>
  <si>
    <t>PI500 187G3R/200F3R (c DC дросселем)</t>
  </si>
  <si>
    <t>PI500 200G3R/220F3R (c DC дросселем)</t>
  </si>
  <si>
    <t>PI500 220G3R (c DC дросселем)</t>
  </si>
  <si>
    <t>PI500 250F3R (c DC дросселем)</t>
  </si>
  <si>
    <t>PI500 250G3R/280F3R (c DC дросселем)</t>
  </si>
  <si>
    <t>PI500 280G3R/315F3R (c DC дросселем)</t>
  </si>
  <si>
    <t>PI500 315G3R/355F3R (c DC дросселем)</t>
  </si>
  <si>
    <t>PI500 355G3R/400F3R (c DC дросселем)</t>
  </si>
  <si>
    <t>PI500 400G3R (c DC дросселем)</t>
  </si>
  <si>
    <t>280/300/198</t>
  </si>
  <si>
    <t>140/285/6</t>
  </si>
  <si>
    <t>330/350/198</t>
  </si>
  <si>
    <t>150/335/6</t>
  </si>
  <si>
    <t>380/400/223</t>
  </si>
  <si>
    <t>180/385/7</t>
  </si>
  <si>
    <t>500/520/283</t>
  </si>
  <si>
    <t>220/500/10</t>
  </si>
  <si>
    <t>550/575/328</t>
  </si>
  <si>
    <t>250/555/10</t>
  </si>
  <si>
    <t>695/720/368</t>
  </si>
  <si>
    <t>300/700/10</t>
  </si>
  <si>
    <t>790/820/368</t>
  </si>
  <si>
    <t>370/800/11</t>
  </si>
  <si>
    <t>940/980/388</t>
  </si>
  <si>
    <t>550/945/13</t>
  </si>
  <si>
    <t>2,2</t>
  </si>
  <si>
    <t>4</t>
  </si>
  <si>
    <t>5,5</t>
  </si>
  <si>
    <t>SL9-G13-d75</t>
  </si>
  <si>
    <t>0,75</t>
  </si>
  <si>
    <t>2,1</t>
  </si>
  <si>
    <t>SL9-G13-1d5</t>
  </si>
  <si>
    <t>1,5</t>
  </si>
  <si>
    <t>3,8</t>
  </si>
  <si>
    <t>SL9-G13-2d2</t>
  </si>
  <si>
    <t>5,1</t>
  </si>
  <si>
    <t>SL9-G13-004</t>
  </si>
  <si>
    <t>9</t>
  </si>
  <si>
    <t>SL9-G13-5d5</t>
  </si>
  <si>
    <t>SL9-G13-7d5</t>
  </si>
  <si>
    <t>7,5</t>
  </si>
  <si>
    <t>17</t>
  </si>
  <si>
    <t>SL9-G13-011</t>
  </si>
  <si>
    <t>11</t>
  </si>
  <si>
    <t>25</t>
  </si>
  <si>
    <t>220&gt;380</t>
  </si>
  <si>
    <t>PI500 0R7G3</t>
  </si>
  <si>
    <t>PI500 1R5G3</t>
  </si>
  <si>
    <t>PI500 2R2G3</t>
  </si>
  <si>
    <t>PI500 004G3</t>
  </si>
  <si>
    <t>PI500 5R5G3</t>
  </si>
  <si>
    <t>PI500 7R5G3</t>
  </si>
  <si>
    <t>SL-GJ3-011</t>
  </si>
  <si>
    <t>SL-GJ3-015</t>
  </si>
  <si>
    <t>SL-GJ3-018</t>
  </si>
  <si>
    <t>SL-GJ3-022</t>
  </si>
  <si>
    <t>SL-GJ3-030</t>
  </si>
  <si>
    <t>SL-GJ3-037</t>
  </si>
  <si>
    <t>SL-GJ3-045</t>
  </si>
  <si>
    <t>SL-GJ3-055</t>
  </si>
  <si>
    <t>SL-GJ3-075</t>
  </si>
  <si>
    <t>SL-GJ3-090</t>
  </si>
  <si>
    <t>SL-GJ3-115</t>
  </si>
  <si>
    <t>SL-GJ3-132</t>
  </si>
  <si>
    <t>SL-GJ3-160</t>
  </si>
  <si>
    <t>SL-GJ3-185</t>
  </si>
  <si>
    <t>SL-GJ3-200</t>
  </si>
  <si>
    <t>SL-GJ3-250</t>
  </si>
  <si>
    <t>PI9200 7R5G1</t>
  </si>
  <si>
    <t>PI9200 011G1</t>
  </si>
  <si>
    <t>150/310/197</t>
  </si>
  <si>
    <t>210/370/330</t>
  </si>
  <si>
    <t>408/505/244</t>
  </si>
  <si>
    <t>473/606/263</t>
  </si>
  <si>
    <t>280/85/Ø8</t>
  </si>
  <si>
    <t>330/150/Ø8</t>
  </si>
  <si>
    <t>450/322/Ø8</t>
  </si>
  <si>
    <t>523/370/Ø10</t>
  </si>
  <si>
    <t>ООО "Силиум" Москва</t>
  </si>
  <si>
    <r>
      <t>тел: +7</t>
    </r>
    <r>
      <rPr>
        <sz val="9"/>
        <rFont val="Times New Roman"/>
        <family val="1"/>
        <charset val="204"/>
      </rPr>
      <t>(495)989-21-17</t>
    </r>
  </si>
  <si>
    <t>доб 343</t>
  </si>
  <si>
    <t>моб: +7(901)7050913</t>
  </si>
  <si>
    <t>вотсап:8-925-530-01-02</t>
  </si>
  <si>
    <t>www.siliumtech.com</t>
  </si>
  <si>
    <t>почта</t>
  </si>
  <si>
    <t>i.gorkunov@siliumtech.com</t>
  </si>
  <si>
    <t>Горкунов Иван</t>
  </si>
  <si>
    <t>размеры коробки, L/W/H, мм</t>
  </si>
  <si>
    <t xml:space="preserve"> размеры приборов, a/b/d, мм</t>
  </si>
  <si>
    <t xml:space="preserve">Компания ООО "Силиум" – с 2009 года специализируется на производстве и поставке оборудования для промышленной автоматизации. </t>
  </si>
  <si>
    <t>Мы занимаемся поставками электрооборудования, проектированием, монтажными и пусконаладочными работами.</t>
  </si>
  <si>
    <t xml:space="preserve">При условии сотрудничества с нашей компанией мы гарантируем </t>
  </si>
  <si>
    <t>1.высокое качество и надежность продукции</t>
  </si>
  <si>
    <t xml:space="preserve">2.взаимовыгодную ценовую политику </t>
  </si>
  <si>
    <t>3.возможность отсрочки платежа</t>
  </si>
  <si>
    <t>4.оперативную отгрузку продукции</t>
  </si>
  <si>
    <t>5. оказание помощи в выборе приборов</t>
  </si>
  <si>
    <t>6.оказание поддержки в наладке и эксплуатации приборов</t>
  </si>
  <si>
    <t>Поставляемая нами продукция:</t>
  </si>
  <si>
    <t>3.Шкафы управления различных вариантов</t>
  </si>
  <si>
    <t>4.Насосы/насосные станции</t>
  </si>
  <si>
    <t xml:space="preserve">Наша продукция - устройства плавного пуска, преобразователи частоты, шкафы </t>
  </si>
  <si>
    <t>управления, насосные станции торговой марки Силиум в течение 10 лет успешно используется в сфере ЖКХ,</t>
  </si>
  <si>
    <t xml:space="preserve">в химических предприятиях, пищевых производствах, а также машиностроении и металлургии. </t>
  </si>
  <si>
    <t xml:space="preserve">Благодаря качественной продукции, низким ценам и ответственному отношению к делу 90% наших клиентов становятся постоянными. </t>
  </si>
  <si>
    <t>ООО «Силиум» поставляет устройства плавного пуска и преобразователи частоты на российский рынок с 2009 года.</t>
  </si>
  <si>
    <t xml:space="preserve">За это время поставляемые нами устройства зарекомендовали себя как недорогие, надёжные и </t>
  </si>
  <si>
    <t xml:space="preserve">функциональные. </t>
  </si>
  <si>
    <t>Преимуществами наших приборов и агрегатов  является</t>
  </si>
  <si>
    <t>1.высокая надёжность и эффективность</t>
  </si>
  <si>
    <t>2.большой функциональный набор</t>
  </si>
  <si>
    <t>3.привлекательная цена</t>
  </si>
  <si>
    <t>4.простота эксплуатации</t>
  </si>
  <si>
    <r>
      <t>1.Устройства плавного пуска серии EM-3GJ и SL-3GJ</t>
    </r>
    <r>
      <rPr>
        <b/>
        <sz val="11"/>
        <rFont val="Times New Roman"/>
        <family val="1"/>
        <charset val="204"/>
      </rPr>
      <t>(без наружного байпаса)</t>
    </r>
  </si>
  <si>
    <r>
      <t xml:space="preserve">2.Преобразователи частоты серии SL9 </t>
    </r>
    <r>
      <rPr>
        <b/>
        <sz val="11"/>
        <rFont val="Times New Roman"/>
        <family val="1"/>
        <charset val="204"/>
      </rPr>
      <t>(1ф 220В, 3Ф-380В, переход с 220В на 380В)</t>
    </r>
  </si>
  <si>
    <r>
      <t xml:space="preserve">Скидка </t>
    </r>
    <r>
      <rPr>
        <sz val="9"/>
        <rFont val="Arial"/>
        <family val="2"/>
        <charset val="204"/>
      </rPr>
      <t>индивидуально рассматривается</t>
    </r>
  </si>
  <si>
    <t>Внимание!!! Номинальная мощность устройства плавного пуска указанная в таблице соответствует максимальной мощности подключаемого двигателя. Таким образом номинальная мощность двигателя дожна быть меньше или равна мощности УПП!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</si>
</sst>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theme="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color rgb="FF000000"/>
      <name val="Courier New"/>
      <family val="3"/>
      <charset val="204"/>
    </font>
    <font>
      <sz val="10"/>
      <name val="Courier New"/>
      <family val="3"/>
      <charset val="204"/>
    </font>
    <font>
      <u/>
      <sz val="10"/>
      <color theme="10"/>
      <name val="Arial"/>
      <family val="2"/>
      <charset val="204"/>
    </font>
    <font>
      <sz val="9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6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rgb="FF000000"/>
      <name val="Courier New"/>
      <family val="3"/>
      <charset val="204"/>
    </font>
    <font>
      <b/>
      <sz val="12"/>
      <name val="Courier New"/>
      <family val="3"/>
      <charset val="204"/>
    </font>
    <font>
      <b/>
      <u/>
      <sz val="12"/>
      <color theme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color rgb="FF000000"/>
      <name val="Courier New"/>
      <family val="3"/>
      <charset val="204"/>
    </font>
    <font>
      <b/>
      <sz val="16"/>
      <name val="Arial"/>
      <family val="2"/>
      <charset val="204"/>
    </font>
    <font>
      <b/>
      <sz val="11"/>
      <name val="Calibri"/>
      <family val="2"/>
      <charset val="204"/>
    </font>
    <font>
      <b/>
      <sz val="9"/>
      <name val="Arial"/>
      <family val="2"/>
      <charset val="204"/>
    </font>
    <font>
      <sz val="16"/>
      <color theme="7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C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2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wrapText="1"/>
    </xf>
    <xf numFmtId="1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0" fillId="0" borderId="0" xfId="0" applyFill="1"/>
    <xf numFmtId="2" fontId="0" fillId="0" borderId="0" xfId="0" applyNumberFormat="1"/>
    <xf numFmtId="0" fontId="1" fillId="2" borderId="1" xfId="0" applyFont="1" applyFill="1" applyBorder="1" applyAlignment="1">
      <alignment wrapText="1"/>
    </xf>
    <xf numFmtId="2" fontId="0" fillId="3" borderId="1" xfId="0" applyNumberFormat="1" applyFill="1" applyBorder="1"/>
    <xf numFmtId="0" fontId="4" fillId="3" borderId="1" xfId="0" applyFont="1" applyFill="1" applyBorder="1" applyAlignment="1">
      <alignment horizontal="center" wrapText="1"/>
    </xf>
    <xf numFmtId="3" fontId="0" fillId="5" borderId="1" xfId="0" applyNumberFormat="1" applyFill="1" applyBorder="1"/>
    <xf numFmtId="3" fontId="0" fillId="3" borderId="1" xfId="0" applyNumberFormat="1" applyFill="1" applyBorder="1"/>
    <xf numFmtId="4" fontId="0" fillId="0" borderId="0" xfId="0" applyNumberFormat="1"/>
    <xf numFmtId="0" fontId="0" fillId="0" borderId="1" xfId="0" applyBorder="1"/>
    <xf numFmtId="1" fontId="0" fillId="3" borderId="1" xfId="0" applyNumberFormat="1" applyFill="1" applyBorder="1"/>
    <xf numFmtId="1" fontId="2" fillId="3" borderId="1" xfId="0" applyNumberFormat="1" applyFont="1" applyFill="1" applyBorder="1"/>
    <xf numFmtId="0" fontId="4" fillId="7" borderId="1" xfId="0" applyFont="1" applyFill="1" applyBorder="1" applyAlignment="1">
      <alignment horizontal="center" wrapText="1"/>
    </xf>
    <xf numFmtId="1" fontId="0" fillId="7" borderId="1" xfId="0" applyNumberFormat="1" applyFill="1" applyBorder="1"/>
    <xf numFmtId="2" fontId="0" fillId="7" borderId="1" xfId="0" applyNumberFormat="1" applyFill="1" applyBorder="1"/>
    <xf numFmtId="0" fontId="4" fillId="8" borderId="1" xfId="0" applyFont="1" applyFill="1" applyBorder="1" applyAlignment="1">
      <alignment horizontal="center" wrapText="1"/>
    </xf>
    <xf numFmtId="1" fontId="0" fillId="8" borderId="1" xfId="0" applyNumberFormat="1" applyFill="1" applyBorder="1"/>
    <xf numFmtId="2" fontId="0" fillId="8" borderId="1" xfId="0" applyNumberFormat="1" applyFill="1" applyBorder="1"/>
    <xf numFmtId="0" fontId="4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wrapText="1"/>
    </xf>
    <xf numFmtId="1" fontId="0" fillId="9" borderId="1" xfId="0" applyNumberFormat="1" applyFill="1" applyBorder="1"/>
    <xf numFmtId="2" fontId="0" fillId="9" borderId="1" xfId="0" applyNumberFormat="1" applyFill="1" applyBorder="1"/>
    <xf numFmtId="0" fontId="4" fillId="5" borderId="1" xfId="0" applyFont="1" applyFill="1" applyBorder="1" applyAlignment="1">
      <alignment horizontal="center" wrapText="1"/>
    </xf>
    <xf numFmtId="1" fontId="0" fillId="5" borderId="1" xfId="0" applyNumberFormat="1" applyFill="1" applyBorder="1"/>
    <xf numFmtId="2" fontId="0" fillId="5" borderId="1" xfId="0" applyNumberFormat="1" applyFill="1" applyBorder="1"/>
    <xf numFmtId="3" fontId="0" fillId="7" borderId="1" xfId="0" applyNumberFormat="1" applyFill="1" applyBorder="1"/>
    <xf numFmtId="3" fontId="0" fillId="8" borderId="1" xfId="0" applyNumberFormat="1" applyFill="1" applyBorder="1"/>
    <xf numFmtId="3" fontId="0" fillId="9" borderId="1" xfId="0" applyNumberFormat="1" applyFill="1" applyBorder="1"/>
    <xf numFmtId="0" fontId="0" fillId="0" borderId="3" xfId="0" applyBorder="1" applyAlignment="1"/>
    <xf numFmtId="14" fontId="0" fillId="0" borderId="1" xfId="0" applyNumberFormat="1" applyBorder="1"/>
    <xf numFmtId="9" fontId="0" fillId="10" borderId="1" xfId="0" applyNumberFormat="1" applyFill="1" applyBorder="1"/>
    <xf numFmtId="3" fontId="0" fillId="10" borderId="1" xfId="0" applyNumberFormat="1" applyFill="1" applyBorder="1"/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wrapText="1"/>
    </xf>
    <xf numFmtId="14" fontId="0" fillId="0" borderId="3" xfId="0" applyNumberFormat="1" applyBorder="1"/>
    <xf numFmtId="14" fontId="0" fillId="0" borderId="4" xfId="0" applyNumberFormat="1" applyBorder="1"/>
    <xf numFmtId="2" fontId="2" fillId="0" borderId="0" xfId="0" applyNumberFormat="1" applyFont="1"/>
    <xf numFmtId="0" fontId="2" fillId="0" borderId="0" xfId="0" applyFont="1"/>
    <xf numFmtId="0" fontId="0" fillId="0" borderId="3" xfId="0" applyBorder="1" applyAlignment="1">
      <alignment horizontal="center"/>
    </xf>
    <xf numFmtId="0" fontId="4" fillId="12" borderId="1" xfId="0" applyFont="1" applyFill="1" applyBorder="1" applyAlignment="1">
      <alignment horizontal="center" wrapText="1"/>
    </xf>
    <xf numFmtId="1" fontId="0" fillId="12" borderId="1" xfId="0" applyNumberFormat="1" applyFill="1" applyBorder="1"/>
    <xf numFmtId="2" fontId="0" fillId="12" borderId="1" xfId="0" applyNumberFormat="1" applyFill="1" applyBorder="1"/>
    <xf numFmtId="3" fontId="0" fillId="12" borderId="1" xfId="0" applyNumberFormat="1" applyFill="1" applyBorder="1"/>
    <xf numFmtId="0" fontId="0" fillId="0" borderId="2" xfId="0" applyBorder="1"/>
    <xf numFmtId="0" fontId="2" fillId="0" borderId="0" xfId="2" applyAlignment="1">
      <alignment wrapText="1"/>
    </xf>
    <xf numFmtId="0" fontId="2" fillId="0" borderId="1" xfId="2" applyBorder="1" applyAlignment="1">
      <alignment wrapText="1"/>
    </xf>
    <xf numFmtId="0" fontId="2" fillId="14" borderId="1" xfId="2" applyFont="1" applyFill="1" applyBorder="1" applyAlignment="1">
      <alignment wrapText="1"/>
    </xf>
    <xf numFmtId="3" fontId="2" fillId="14" borderId="1" xfId="2" applyNumberFormat="1" applyFill="1" applyBorder="1" applyAlignment="1">
      <alignment wrapText="1"/>
    </xf>
    <xf numFmtId="0" fontId="2" fillId="15" borderId="1" xfId="2" applyFont="1" applyFill="1" applyBorder="1" applyAlignment="1">
      <alignment wrapText="1"/>
    </xf>
    <xf numFmtId="3" fontId="2" fillId="15" borderId="1" xfId="2" applyNumberFormat="1" applyFill="1" applyBorder="1" applyAlignment="1">
      <alignment wrapText="1"/>
    </xf>
    <xf numFmtId="0" fontId="2" fillId="14" borderId="1" xfId="2" applyFill="1" applyBorder="1" applyAlignment="1">
      <alignment wrapText="1"/>
    </xf>
    <xf numFmtId="0" fontId="2" fillId="15" borderId="1" xfId="2" applyFill="1" applyBorder="1" applyAlignment="1">
      <alignment wrapText="1"/>
    </xf>
    <xf numFmtId="3" fontId="2" fillId="0" borderId="0" xfId="2" applyNumberFormat="1" applyAlignment="1">
      <alignment wrapText="1"/>
    </xf>
    <xf numFmtId="0" fontId="6" fillId="16" borderId="1" xfId="2" applyFont="1" applyFill="1" applyBorder="1" applyAlignment="1">
      <alignment horizontal="center" wrapText="1"/>
    </xf>
    <xf numFmtId="0" fontId="6" fillId="16" borderId="1" xfId="2" applyFont="1" applyFill="1" applyBorder="1" applyAlignment="1">
      <alignment wrapText="1"/>
    </xf>
    <xf numFmtId="0" fontId="6" fillId="8" borderId="1" xfId="2" applyFont="1" applyFill="1" applyBorder="1" applyAlignment="1">
      <alignment horizontal="center" wrapText="1"/>
    </xf>
    <xf numFmtId="0" fontId="6" fillId="8" borderId="1" xfId="2" applyFont="1" applyFill="1" applyBorder="1" applyAlignment="1">
      <alignment wrapText="1"/>
    </xf>
    <xf numFmtId="9" fontId="2" fillId="10" borderId="1" xfId="2" applyNumberFormat="1" applyFill="1" applyBorder="1" applyAlignment="1">
      <alignment wrapText="1"/>
    </xf>
    <xf numFmtId="3" fontId="2" fillId="10" borderId="1" xfId="2" applyNumberFormat="1" applyFill="1" applyBorder="1" applyAlignment="1">
      <alignment wrapText="1"/>
    </xf>
    <xf numFmtId="0" fontId="0" fillId="0" borderId="0" xfId="0" applyAlignment="1">
      <alignment horizontal="left"/>
    </xf>
    <xf numFmtId="4" fontId="7" fillId="0" borderId="0" xfId="0" applyNumberFormat="1" applyFont="1"/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3" applyAlignment="1">
      <alignment vertical="center"/>
    </xf>
    <xf numFmtId="0" fontId="12" fillId="0" borderId="0" xfId="3"/>
    <xf numFmtId="0" fontId="13" fillId="11" borderId="1" xfId="0" applyFont="1" applyFill="1" applyBorder="1"/>
    <xf numFmtId="0" fontId="13" fillId="11" borderId="1" xfId="0" applyFont="1" applyFill="1" applyBorder="1" applyAlignment="1">
      <alignment horizontal="left"/>
    </xf>
    <xf numFmtId="49" fontId="13" fillId="11" borderId="1" xfId="0" applyNumberFormat="1" applyFont="1" applyFill="1" applyBorder="1"/>
    <xf numFmtId="3" fontId="13" fillId="11" borderId="1" xfId="0" applyNumberFormat="1" applyFont="1" applyFill="1" applyBorder="1"/>
    <xf numFmtId="9" fontId="13" fillId="11" borderId="1" xfId="0" applyNumberFormat="1" applyFont="1" applyFill="1" applyBorder="1"/>
    <xf numFmtId="0" fontId="13" fillId="17" borderId="1" xfId="0" applyFont="1" applyFill="1" applyBorder="1"/>
    <xf numFmtId="0" fontId="13" fillId="17" borderId="1" xfId="0" applyFont="1" applyFill="1" applyBorder="1" applyAlignment="1">
      <alignment horizontal="left"/>
    </xf>
    <xf numFmtId="49" fontId="13" fillId="17" borderId="1" xfId="0" applyNumberFormat="1" applyFont="1" applyFill="1" applyBorder="1"/>
    <xf numFmtId="3" fontId="13" fillId="17" borderId="1" xfId="0" applyNumberFormat="1" applyFont="1" applyFill="1" applyBorder="1"/>
    <xf numFmtId="9" fontId="13" fillId="17" borderId="1" xfId="0" applyNumberFormat="1" applyFont="1" applyFill="1" applyBorder="1"/>
    <xf numFmtId="0" fontId="13" fillId="19" borderId="1" xfId="0" applyFont="1" applyFill="1" applyBorder="1"/>
    <xf numFmtId="0" fontId="13" fillId="19" borderId="1" xfId="0" applyFont="1" applyFill="1" applyBorder="1" applyAlignment="1">
      <alignment horizontal="left"/>
    </xf>
    <xf numFmtId="49" fontId="13" fillId="19" borderId="1" xfId="0" applyNumberFormat="1" applyFont="1" applyFill="1" applyBorder="1"/>
    <xf numFmtId="3" fontId="13" fillId="19" borderId="1" xfId="0" applyNumberFormat="1" applyFont="1" applyFill="1" applyBorder="1"/>
    <xf numFmtId="9" fontId="13" fillId="19" borderId="1" xfId="0" applyNumberFormat="1" applyFont="1" applyFill="1" applyBorder="1"/>
    <xf numFmtId="0" fontId="13" fillId="11" borderId="7" xfId="0" applyFont="1" applyFill="1" applyBorder="1"/>
    <xf numFmtId="0" fontId="13" fillId="17" borderId="7" xfId="0" applyFont="1" applyFill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3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3" fontId="13" fillId="17" borderId="13" xfId="0" applyNumberFormat="1" applyFont="1" applyFill="1" applyBorder="1"/>
    <xf numFmtId="0" fontId="13" fillId="17" borderId="15" xfId="0" applyFont="1" applyFill="1" applyBorder="1"/>
    <xf numFmtId="0" fontId="13" fillId="17" borderId="2" xfId="0" applyFont="1" applyFill="1" applyBorder="1" applyAlignment="1">
      <alignment horizontal="left"/>
    </xf>
    <xf numFmtId="49" fontId="13" fillId="17" borderId="2" xfId="0" applyNumberFormat="1" applyFont="1" applyFill="1" applyBorder="1"/>
    <xf numFmtId="0" fontId="13" fillId="17" borderId="2" xfId="0" applyFont="1" applyFill="1" applyBorder="1"/>
    <xf numFmtId="3" fontId="13" fillId="17" borderId="2" xfId="0" applyNumberFormat="1" applyFont="1" applyFill="1" applyBorder="1"/>
    <xf numFmtId="9" fontId="13" fillId="17" borderId="2" xfId="0" applyNumberFormat="1" applyFont="1" applyFill="1" applyBorder="1"/>
    <xf numFmtId="3" fontId="13" fillId="17" borderId="16" xfId="0" applyNumberFormat="1" applyFont="1" applyFill="1" applyBorder="1"/>
    <xf numFmtId="0" fontId="13" fillId="17" borderId="11" xfId="0" applyFont="1" applyFill="1" applyBorder="1"/>
    <xf numFmtId="0" fontId="13" fillId="17" borderId="12" xfId="0" applyFont="1" applyFill="1" applyBorder="1" applyAlignment="1">
      <alignment horizontal="left"/>
    </xf>
    <xf numFmtId="49" fontId="13" fillId="17" borderId="12" xfId="0" applyNumberFormat="1" applyFont="1" applyFill="1" applyBorder="1"/>
    <xf numFmtId="0" fontId="13" fillId="17" borderId="12" xfId="0" applyFont="1" applyFill="1" applyBorder="1"/>
    <xf numFmtId="3" fontId="13" fillId="17" borderId="12" xfId="0" applyNumberFormat="1" applyFont="1" applyFill="1" applyBorder="1"/>
    <xf numFmtId="9" fontId="13" fillId="17" borderId="12" xfId="0" applyNumberFormat="1" applyFont="1" applyFill="1" applyBorder="1"/>
    <xf numFmtId="3" fontId="13" fillId="17" borderId="14" xfId="0" applyNumberFormat="1" applyFont="1" applyFill="1" applyBorder="1"/>
    <xf numFmtId="1" fontId="8" fillId="2" borderId="1" xfId="0" applyNumberFormat="1" applyFont="1" applyFill="1" applyBorder="1" applyAlignment="1">
      <alignment wrapText="1"/>
    </xf>
    <xf numFmtId="2" fontId="8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4" fontId="8" fillId="6" borderId="1" xfId="0" applyNumberFormat="1" applyFont="1" applyFill="1" applyBorder="1" applyAlignment="1">
      <alignment wrapText="1"/>
    </xf>
    <xf numFmtId="1" fontId="9" fillId="19" borderId="1" xfId="0" applyNumberFormat="1" applyFont="1" applyFill="1" applyBorder="1" applyAlignment="1">
      <alignment wrapText="1"/>
    </xf>
    <xf numFmtId="49" fontId="9" fillId="19" borderId="1" xfId="0" applyNumberFormat="1" applyFont="1" applyFill="1" applyBorder="1" applyAlignment="1">
      <alignment horizontal="right" wrapText="1"/>
    </xf>
    <xf numFmtId="1" fontId="9" fillId="19" borderId="1" xfId="0" applyNumberFormat="1" applyFont="1" applyFill="1" applyBorder="1"/>
    <xf numFmtId="2" fontId="9" fillId="19" borderId="1" xfId="0" applyNumberFormat="1" applyFont="1" applyFill="1" applyBorder="1"/>
    <xf numFmtId="9" fontId="9" fillId="19" borderId="1" xfId="0" applyNumberFormat="1" applyFont="1" applyFill="1" applyBorder="1"/>
    <xf numFmtId="0" fontId="16" fillId="5" borderId="1" xfId="0" applyFont="1" applyFill="1" applyBorder="1" applyAlignment="1">
      <alignment horizontal="center" wrapText="1"/>
    </xf>
    <xf numFmtId="1" fontId="9" fillId="5" borderId="1" xfId="0" applyNumberFormat="1" applyFont="1" applyFill="1" applyBorder="1"/>
    <xf numFmtId="49" fontId="9" fillId="5" borderId="1" xfId="0" applyNumberFormat="1" applyFont="1" applyFill="1" applyBorder="1" applyAlignment="1">
      <alignment horizontal="right"/>
    </xf>
    <xf numFmtId="2" fontId="9" fillId="5" borderId="1" xfId="0" applyNumberFormat="1" applyFont="1" applyFill="1" applyBorder="1"/>
    <xf numFmtId="9" fontId="9" fillId="5" borderId="1" xfId="0" applyNumberFormat="1" applyFont="1" applyFill="1" applyBorder="1"/>
    <xf numFmtId="0" fontId="9" fillId="0" borderId="0" xfId="0" applyFont="1" applyFill="1"/>
    <xf numFmtId="0" fontId="16" fillId="18" borderId="1" xfId="0" applyFont="1" applyFill="1" applyBorder="1" applyAlignment="1">
      <alignment horizontal="center" wrapText="1"/>
    </xf>
    <xf numFmtId="1" fontId="9" fillId="18" borderId="1" xfId="0" applyNumberFormat="1" applyFont="1" applyFill="1" applyBorder="1"/>
    <xf numFmtId="49" fontId="9" fillId="18" borderId="1" xfId="0" applyNumberFormat="1" applyFont="1" applyFill="1" applyBorder="1" applyAlignment="1">
      <alignment horizontal="right"/>
    </xf>
    <xf numFmtId="2" fontId="9" fillId="18" borderId="1" xfId="0" applyNumberFormat="1" applyFont="1" applyFill="1" applyBorder="1"/>
    <xf numFmtId="9" fontId="9" fillId="18" borderId="1" xfId="0" applyNumberFormat="1" applyFont="1" applyFill="1" applyBorder="1"/>
    <xf numFmtId="0" fontId="16" fillId="4" borderId="1" xfId="0" applyFont="1" applyFill="1" applyBorder="1" applyAlignment="1">
      <alignment horizontal="center" wrapText="1"/>
    </xf>
    <xf numFmtId="1" fontId="9" fillId="4" borderId="1" xfId="0" applyNumberFormat="1" applyFont="1" applyFill="1" applyBorder="1"/>
    <xf numFmtId="49" fontId="9" fillId="4" borderId="1" xfId="0" applyNumberFormat="1" applyFont="1" applyFill="1" applyBorder="1" applyAlignment="1">
      <alignment horizontal="right"/>
    </xf>
    <xf numFmtId="2" fontId="9" fillId="4" borderId="1" xfId="0" applyNumberFormat="1" applyFont="1" applyFill="1" applyBorder="1"/>
    <xf numFmtId="9" fontId="9" fillId="4" borderId="1" xfId="0" applyNumberFormat="1" applyFont="1" applyFill="1" applyBorder="1"/>
    <xf numFmtId="0" fontId="16" fillId="3" borderId="1" xfId="0" applyFont="1" applyFill="1" applyBorder="1" applyAlignment="1">
      <alignment horizontal="center" wrapText="1"/>
    </xf>
    <xf numFmtId="1" fontId="9" fillId="3" borderId="1" xfId="0" applyNumberFormat="1" applyFont="1" applyFill="1" applyBorder="1"/>
    <xf numFmtId="49" fontId="9" fillId="3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2" fontId="9" fillId="3" borderId="1" xfId="0" applyNumberFormat="1" applyFont="1" applyFill="1" applyBorder="1"/>
    <xf numFmtId="9" fontId="9" fillId="3" borderId="1" xfId="0" applyNumberFormat="1" applyFont="1" applyFill="1" applyBorder="1"/>
    <xf numFmtId="1" fontId="9" fillId="4" borderId="1" xfId="0" applyNumberFormat="1" applyFont="1" applyFill="1" applyBorder="1" applyAlignment="1">
      <alignment horizontal="right"/>
    </xf>
    <xf numFmtId="2" fontId="9" fillId="0" borderId="0" xfId="0" applyNumberFormat="1" applyFont="1"/>
    <xf numFmtId="4" fontId="9" fillId="0" borderId="0" xfId="0" applyNumberFormat="1" applyFont="1"/>
    <xf numFmtId="0" fontId="13" fillId="19" borderId="7" xfId="0" applyFont="1" applyFill="1" applyBorder="1"/>
    <xf numFmtId="0" fontId="13" fillId="17" borderId="17" xfId="0" applyFont="1" applyFill="1" applyBorder="1"/>
    <xf numFmtId="0" fontId="13" fillId="19" borderId="12" xfId="0" applyFont="1" applyFill="1" applyBorder="1"/>
    <xf numFmtId="0" fontId="13" fillId="19" borderId="2" xfId="0" applyFont="1" applyFill="1" applyBorder="1"/>
    <xf numFmtId="0" fontId="13" fillId="11" borderId="12" xfId="0" applyFont="1" applyFill="1" applyBorder="1"/>
    <xf numFmtId="2" fontId="7" fillId="2" borderId="1" xfId="0" applyNumberFormat="1" applyFont="1" applyFill="1" applyBorder="1" applyAlignment="1">
      <alignment wrapText="1"/>
    </xf>
    <xf numFmtId="2" fontId="7" fillId="2" borderId="7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4" fontId="2" fillId="0" borderId="0" xfId="0" applyNumberFormat="1" applyFont="1"/>
    <xf numFmtId="2" fontId="7" fillId="2" borderId="18" xfId="0" applyNumberFormat="1" applyFont="1" applyFill="1" applyBorder="1" applyAlignment="1">
      <alignment textRotation="90" wrapText="1"/>
    </xf>
    <xf numFmtId="0" fontId="13" fillId="11" borderId="2" xfId="0" applyFont="1" applyFill="1" applyBorder="1"/>
    <xf numFmtId="0" fontId="17" fillId="0" borderId="8" xfId="0" applyFont="1" applyBorder="1"/>
    <xf numFmtId="1" fontId="17" fillId="0" borderId="10" xfId="0" applyNumberFormat="1" applyFont="1" applyBorder="1"/>
    <xf numFmtId="0" fontId="17" fillId="0" borderId="9" xfId="0" applyFont="1" applyBorder="1" applyAlignment="1">
      <alignment horizontal="center" wrapText="1"/>
    </xf>
    <xf numFmtId="1" fontId="17" fillId="0" borderId="9" xfId="0" applyNumberFormat="1" applyFont="1" applyBorder="1" applyAlignment="1">
      <alignment horizontal="center" wrapText="1"/>
    </xf>
    <xf numFmtId="0" fontId="17" fillId="0" borderId="9" xfId="0" applyFont="1" applyBorder="1"/>
    <xf numFmtId="3" fontId="17" fillId="0" borderId="9" xfId="0" applyNumberFormat="1" applyFont="1" applyBorder="1"/>
    <xf numFmtId="0" fontId="18" fillId="0" borderId="0" xfId="0" applyFont="1"/>
    <xf numFmtId="0" fontId="20" fillId="0" borderId="0" xfId="0" applyFont="1" applyAlignment="1">
      <alignment vertical="center"/>
    </xf>
    <xf numFmtId="0" fontId="8" fillId="0" borderId="0" xfId="0" applyFont="1"/>
    <xf numFmtId="0" fontId="21" fillId="0" borderId="0" xfId="0" applyFont="1" applyAlignment="1">
      <alignment vertical="center"/>
    </xf>
    <xf numFmtId="0" fontId="22" fillId="0" borderId="0" xfId="3" applyFont="1" applyAlignment="1">
      <alignment vertical="center"/>
    </xf>
    <xf numFmtId="0" fontId="22" fillId="0" borderId="0" xfId="3" applyFont="1"/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horizontal="left" vertical="center" indent="1"/>
    </xf>
    <xf numFmtId="0" fontId="27" fillId="2" borderId="8" xfId="0" applyFont="1" applyFill="1" applyBorder="1" applyAlignment="1">
      <alignment wrapText="1"/>
    </xf>
    <xf numFmtId="0" fontId="27" fillId="2" borderId="10" xfId="0" applyFont="1" applyFill="1" applyBorder="1" applyAlignment="1">
      <alignment wrapText="1"/>
    </xf>
    <xf numFmtId="0" fontId="27" fillId="2" borderId="9" xfId="0" applyFont="1" applyFill="1" applyBorder="1" applyAlignment="1">
      <alignment wrapText="1"/>
    </xf>
    <xf numFmtId="0" fontId="13" fillId="0" borderId="0" xfId="0" applyFont="1" applyAlignment="1">
      <alignment wrapText="1"/>
    </xf>
    <xf numFmtId="3" fontId="25" fillId="20" borderId="19" xfId="0" applyNumberFormat="1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13" borderId="1" xfId="2" applyFont="1" applyFill="1" applyBorder="1" applyAlignment="1">
      <alignment horizontal="center" wrapText="1"/>
    </xf>
    <xf numFmtId="0" fontId="6" fillId="16" borderId="5" xfId="2" applyFont="1" applyFill="1" applyBorder="1" applyAlignment="1">
      <alignment horizontal="center" wrapText="1"/>
    </xf>
    <xf numFmtId="0" fontId="6" fillId="16" borderId="6" xfId="2" applyFont="1" applyFill="1" applyBorder="1" applyAlignment="1">
      <alignment horizontal="center" wrapText="1"/>
    </xf>
    <xf numFmtId="0" fontId="6" fillId="16" borderId="7" xfId="2" applyFont="1" applyFill="1" applyBorder="1" applyAlignment="1">
      <alignment horizontal="center" wrapText="1"/>
    </xf>
    <xf numFmtId="0" fontId="6" fillId="8" borderId="3" xfId="2" applyFont="1" applyFill="1" applyBorder="1" applyAlignment="1">
      <alignment horizontal="center" wrapText="1"/>
    </xf>
    <xf numFmtId="0" fontId="6" fillId="8" borderId="0" xfId="2" applyFont="1" applyFill="1" applyBorder="1" applyAlignment="1">
      <alignment horizontal="center" wrapText="1"/>
    </xf>
    <xf numFmtId="0" fontId="28" fillId="0" borderId="8" xfId="0" applyFont="1" applyBorder="1"/>
    <xf numFmtId="1" fontId="28" fillId="0" borderId="10" xfId="0" applyNumberFormat="1" applyFont="1" applyBorder="1"/>
    <xf numFmtId="0" fontId="28" fillId="0" borderId="9" xfId="0" applyFont="1" applyBorder="1" applyAlignment="1">
      <alignment horizontal="center" wrapText="1"/>
    </xf>
    <xf numFmtId="1" fontId="28" fillId="0" borderId="9" xfId="0" applyNumberFormat="1" applyFont="1" applyBorder="1" applyAlignment="1">
      <alignment horizontal="center" wrapText="1"/>
    </xf>
    <xf numFmtId="0" fontId="28" fillId="0" borderId="9" xfId="0" applyFont="1" applyBorder="1"/>
    <xf numFmtId="3" fontId="28" fillId="0" borderId="9" xfId="0" applyNumberFormat="1" applyFont="1" applyBorder="1"/>
    <xf numFmtId="0" fontId="27" fillId="2" borderId="21" xfId="0" applyFont="1" applyFill="1" applyBorder="1" applyAlignment="1">
      <alignment wrapText="1"/>
    </xf>
    <xf numFmtId="0" fontId="9" fillId="0" borderId="22" xfId="0" applyFont="1" applyBorder="1" applyAlignment="1">
      <alignment horizontal="center" wrapText="1"/>
    </xf>
    <xf numFmtId="0" fontId="27" fillId="2" borderId="8" xfId="0" applyFont="1" applyFill="1" applyBorder="1" applyAlignment="1">
      <alignment horizontal="left" wrapText="1"/>
    </xf>
    <xf numFmtId="0" fontId="17" fillId="0" borderId="8" xfId="0" applyFont="1" applyBorder="1" applyAlignment="1">
      <alignment horizontal="left" wrapText="1"/>
    </xf>
    <xf numFmtId="0" fontId="28" fillId="0" borderId="8" xfId="0" applyFont="1" applyBorder="1" applyAlignment="1">
      <alignment horizontal="left" wrapText="1"/>
    </xf>
    <xf numFmtId="0" fontId="27" fillId="2" borderId="23" xfId="0" applyFont="1" applyFill="1" applyBorder="1" applyAlignment="1">
      <alignment wrapText="1"/>
    </xf>
    <xf numFmtId="3" fontId="17" fillId="0" borderId="23" xfId="0" applyNumberFormat="1" applyFont="1" applyBorder="1"/>
    <xf numFmtId="3" fontId="28" fillId="0" borderId="23" xfId="0" applyNumberFormat="1" applyFont="1" applyBorder="1"/>
    <xf numFmtId="3" fontId="17" fillId="20" borderId="21" xfId="0" applyNumberFormat="1" applyFont="1" applyFill="1" applyBorder="1"/>
    <xf numFmtId="3" fontId="28" fillId="20" borderId="21" xfId="0" applyNumberFormat="1" applyFont="1" applyFill="1" applyBorder="1"/>
    <xf numFmtId="9" fontId="17" fillId="20" borderId="8" xfId="0" applyNumberFormat="1" applyFont="1" applyFill="1" applyBorder="1"/>
    <xf numFmtId="9" fontId="28" fillId="20" borderId="8" xfId="0" applyNumberFormat="1" applyFont="1" applyFill="1" applyBorder="1"/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pn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180975</xdr:colOff>
      <xdr:row>1</xdr:row>
      <xdr:rowOff>38100</xdr:rowOff>
    </xdr:from>
    <xdr:to>
      <xdr:col>14</xdr:col>
      <xdr:colOff>428624</xdr:colOff>
      <xdr:row>3</xdr:row>
      <xdr:rowOff>254206</xdr:rowOff>
    </xdr:to>
    <xdr:pic>
      <xdr:nvPicPr>
        <xdr:cNvPr id="3650" name="image" descr="&amp;Ucy;&amp;scy;&amp;tcy;&amp;rcy;&amp;ocy;&amp;jcy;&amp;scy;&amp;tcy;&amp;vcy;&amp;ocy; &amp;pcy;&amp;lcy;&amp;acy;&amp;vcy;&amp;ncy;&amp;ocy;&amp;gcy;&amp;ocy; &amp;pcy;&amp;ucy;&amp;scy;&amp;kcy;&amp;acy; EM-GJ3-0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30" t="20772" r="27026" b="17374"/>
        <a:stretch>
          <a:fillRect/>
        </a:stretch>
      </xdr:blipFill>
      <xdr:spPr bwMode="auto">
        <a:xfrm>
          <a:off x="12239625" y="847725"/>
          <a:ext cx="8572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</xdr:colOff>
      <xdr:row>10</xdr:row>
      <xdr:rowOff>104775</xdr:rowOff>
    </xdr:from>
    <xdr:to>
      <xdr:col>14</xdr:col>
      <xdr:colOff>733424</xdr:colOff>
      <xdr:row>12</xdr:row>
      <xdr:rowOff>452004</xdr:rowOff>
    </xdr:to>
    <xdr:pic>
      <xdr:nvPicPr>
        <xdr:cNvPr id="3651" name="Picture 15" descr="&amp;Ucy;&amp;scy;&amp;tcy;&amp;rcy;&amp;ocy;&amp;jcy;&amp;scy;&amp;tcy;&amp;vcy;&amp;ocy; &amp;pcy;&amp;lcy;&amp;acy;&amp;vcy;&amp;ncy;&amp;ocy;&amp;gcy;&amp;ocy; &amp;pcy;&amp;ucy;&amp;scy;&amp;kcy;&amp;acy; EM-GJ3-13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61" t="14372" r="18913" b="20398"/>
        <a:stretch>
          <a:fillRect/>
        </a:stretch>
      </xdr:blipFill>
      <xdr:spPr bwMode="auto">
        <a:xfrm>
          <a:off x="12115800" y="2371725"/>
          <a:ext cx="12858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1</xdr:row>
      <xdr:rowOff>9525</xdr:rowOff>
    </xdr:from>
    <xdr:to>
      <xdr:col>12</xdr:col>
      <xdr:colOff>1181100</xdr:colOff>
      <xdr:row>5</xdr:row>
      <xdr:rowOff>47625</xdr:rowOff>
    </xdr:to>
    <xdr:pic>
      <xdr:nvPicPr>
        <xdr:cNvPr id="11776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1825" y="523875"/>
          <a:ext cx="923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285750</xdr:colOff>
      <xdr:row>5</xdr:row>
      <xdr:rowOff>9525</xdr:rowOff>
    </xdr:from>
    <xdr:to>
      <xdr:col>12</xdr:col>
      <xdr:colOff>1200150</xdr:colOff>
      <xdr:row>8</xdr:row>
      <xdr:rowOff>133350</xdr:rowOff>
    </xdr:to>
    <xdr:pic>
      <xdr:nvPicPr>
        <xdr:cNvPr id="11776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1171575"/>
          <a:ext cx="914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276225</xdr:colOff>
      <xdr:row>12</xdr:row>
      <xdr:rowOff>133350</xdr:rowOff>
    </xdr:from>
    <xdr:to>
      <xdr:col>12</xdr:col>
      <xdr:colOff>1200150</xdr:colOff>
      <xdr:row>17</xdr:row>
      <xdr:rowOff>9525</xdr:rowOff>
    </xdr:to>
    <xdr:pic>
      <xdr:nvPicPr>
        <xdr:cNvPr id="11776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0875" y="2428875"/>
          <a:ext cx="923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295275</xdr:colOff>
      <xdr:row>18</xdr:row>
      <xdr:rowOff>95250</xdr:rowOff>
    </xdr:from>
    <xdr:to>
      <xdr:col>12</xdr:col>
      <xdr:colOff>1219200</xdr:colOff>
      <xdr:row>22</xdr:row>
      <xdr:rowOff>133350</xdr:rowOff>
    </xdr:to>
    <xdr:pic>
      <xdr:nvPicPr>
        <xdr:cNvPr id="11776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3362325"/>
          <a:ext cx="923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342900</xdr:colOff>
      <xdr:row>26</xdr:row>
      <xdr:rowOff>0</xdr:rowOff>
    </xdr:from>
    <xdr:to>
      <xdr:col>12</xdr:col>
      <xdr:colOff>1133475</xdr:colOff>
      <xdr:row>32</xdr:row>
      <xdr:rowOff>47625</xdr:rowOff>
    </xdr:to>
    <xdr:pic>
      <xdr:nvPicPr>
        <xdr:cNvPr id="117764" name="Picture 23" descr="PI9200-9L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7550" y="4619625"/>
          <a:ext cx="7905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276225</xdr:colOff>
      <xdr:row>48</xdr:row>
      <xdr:rowOff>19050</xdr:rowOff>
    </xdr:from>
    <xdr:to>
      <xdr:col>12</xdr:col>
      <xdr:colOff>1066800</xdr:colOff>
      <xdr:row>55</xdr:row>
      <xdr:rowOff>76200</xdr:rowOff>
    </xdr:to>
    <xdr:pic>
      <xdr:nvPicPr>
        <xdr:cNvPr id="117765" name="Picture 24" descr="PI9200-9L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0875" y="8515350"/>
          <a:ext cx="7905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209550</xdr:colOff>
      <xdr:row>37</xdr:row>
      <xdr:rowOff>133350</xdr:rowOff>
    </xdr:from>
    <xdr:to>
      <xdr:col>12</xdr:col>
      <xdr:colOff>1247775</xdr:colOff>
      <xdr:row>46</xdr:row>
      <xdr:rowOff>95250</xdr:rowOff>
    </xdr:to>
    <xdr:pic>
      <xdr:nvPicPr>
        <xdr:cNvPr id="11776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4200" y="6848475"/>
          <a:ext cx="10382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247650</xdr:colOff>
      <xdr:row>61</xdr:row>
      <xdr:rowOff>57150</xdr:rowOff>
    </xdr:from>
    <xdr:to>
      <xdr:col>12</xdr:col>
      <xdr:colOff>1304925</xdr:colOff>
      <xdr:row>70</xdr:row>
      <xdr:rowOff>38100</xdr:rowOff>
    </xdr:to>
    <xdr:pic>
      <xdr:nvPicPr>
        <xdr:cNvPr id="11776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0658475"/>
          <a:ext cx="1057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1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.gorkunov@siliumtech.com" TargetMode="External"/><Relationship Id="rId1" Type="http://schemas.openxmlformats.org/officeDocument/2006/relationships/hyperlink" Target="http://www.siliumtech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.gorkunov@siliumtech.com" TargetMode="External"/><Relationship Id="rId1" Type="http://schemas.openxmlformats.org/officeDocument/2006/relationships/hyperlink" Target="http://www.siliumtech.com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4" workbookViewId="0">
      <selection activeCell="E28" sqref="E28"/>
    </sheetView>
  </sheetViews>
  <sheetFormatPr defaultRowHeight="12.75" x14ac:dyDescent="0.2"/>
  <sheetData>
    <row r="1" spans="1:4" ht="13.5" x14ac:dyDescent="0.2">
      <c r="A1" s="70" t="s">
        <v>408</v>
      </c>
    </row>
    <row r="2" spans="1:4" ht="13.5" x14ac:dyDescent="0.2">
      <c r="A2" s="70" t="s">
        <v>409</v>
      </c>
      <c r="D2" s="40" t="s">
        <v>410</v>
      </c>
    </row>
    <row r="3" spans="1:4" ht="13.5" x14ac:dyDescent="0.2">
      <c r="A3" s="71" t="s">
        <v>411</v>
      </c>
    </row>
    <row r="4" spans="1:4" ht="13.5" x14ac:dyDescent="0.2">
      <c r="A4" s="70" t="s">
        <v>412</v>
      </c>
    </row>
    <row r="5" spans="1:4" x14ac:dyDescent="0.2">
      <c r="A5" s="72" t="s">
        <v>413</v>
      </c>
    </row>
    <row r="6" spans="1:4" x14ac:dyDescent="0.2">
      <c r="A6" s="40" t="s">
        <v>414</v>
      </c>
      <c r="B6" s="73" t="s">
        <v>415</v>
      </c>
    </row>
    <row r="7" spans="1:4" x14ac:dyDescent="0.2">
      <c r="A7" s="40" t="s">
        <v>416</v>
      </c>
    </row>
  </sheetData>
  <hyperlinks>
    <hyperlink ref="A5" r:id="rId1" display="http://www.siliumtech.com/"/>
    <hyperlink ref="B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A34" sqref="A34"/>
    </sheetView>
  </sheetViews>
  <sheetFormatPr defaultRowHeight="14.25" x14ac:dyDescent="0.2"/>
  <cols>
    <col min="1" max="16384" width="9.140625" style="163"/>
  </cols>
  <sheetData>
    <row r="1" spans="1:1" ht="15" x14ac:dyDescent="0.2">
      <c r="A1" s="171" t="s">
        <v>419</v>
      </c>
    </row>
    <row r="2" spans="1:1" ht="15" x14ac:dyDescent="0.2">
      <c r="A2" s="171" t="s">
        <v>420</v>
      </c>
    </row>
    <row r="3" spans="1:1" ht="8.25" customHeight="1" x14ac:dyDescent="0.2">
      <c r="A3" s="171"/>
    </row>
    <row r="4" spans="1:1" x14ac:dyDescent="0.2">
      <c r="A4" s="172" t="s">
        <v>421</v>
      </c>
    </row>
    <row r="5" spans="1:1" ht="8.25" customHeight="1" x14ac:dyDescent="0.2">
      <c r="A5" s="172"/>
    </row>
    <row r="6" spans="1:1" ht="15" x14ac:dyDescent="0.2">
      <c r="A6" s="173" t="s">
        <v>422</v>
      </c>
    </row>
    <row r="7" spans="1:1" ht="15" x14ac:dyDescent="0.2">
      <c r="A7" s="173" t="s">
        <v>423</v>
      </c>
    </row>
    <row r="8" spans="1:1" ht="15" x14ac:dyDescent="0.2">
      <c r="A8" s="173" t="s">
        <v>424</v>
      </c>
    </row>
    <row r="9" spans="1:1" ht="15" x14ac:dyDescent="0.2">
      <c r="A9" s="173" t="s">
        <v>425</v>
      </c>
    </row>
    <row r="10" spans="1:1" ht="15" x14ac:dyDescent="0.2">
      <c r="A10" s="173" t="s">
        <v>426</v>
      </c>
    </row>
    <row r="11" spans="1:1" ht="15" x14ac:dyDescent="0.2">
      <c r="A11" s="173" t="s">
        <v>427</v>
      </c>
    </row>
    <row r="12" spans="1:1" ht="15" x14ac:dyDescent="0.2">
      <c r="A12" s="171"/>
    </row>
    <row r="13" spans="1:1" x14ac:dyDescent="0.2">
      <c r="A13" s="172" t="s">
        <v>428</v>
      </c>
    </row>
    <row r="14" spans="1:1" ht="15" x14ac:dyDescent="0.2">
      <c r="A14" s="171"/>
    </row>
    <row r="15" spans="1:1" ht="15" x14ac:dyDescent="0.2">
      <c r="A15" s="173" t="s">
        <v>443</v>
      </c>
    </row>
    <row r="16" spans="1:1" ht="15" x14ac:dyDescent="0.2">
      <c r="A16" s="173" t="s">
        <v>444</v>
      </c>
    </row>
    <row r="17" spans="1:1" ht="15" x14ac:dyDescent="0.2">
      <c r="A17" s="173" t="s">
        <v>429</v>
      </c>
    </row>
    <row r="18" spans="1:1" ht="15" x14ac:dyDescent="0.2">
      <c r="A18" s="173" t="s">
        <v>430</v>
      </c>
    </row>
    <row r="19" spans="1:1" ht="15" x14ac:dyDescent="0.2">
      <c r="A19" s="171"/>
    </row>
    <row r="20" spans="1:1" ht="15" x14ac:dyDescent="0.2">
      <c r="A20" s="171" t="s">
        <v>431</v>
      </c>
    </row>
    <row r="21" spans="1:1" ht="15" x14ac:dyDescent="0.2">
      <c r="A21" s="171" t="s">
        <v>432</v>
      </c>
    </row>
    <row r="22" spans="1:1" ht="15" x14ac:dyDescent="0.2">
      <c r="A22" s="171" t="s">
        <v>433</v>
      </c>
    </row>
    <row r="23" spans="1:1" ht="15" x14ac:dyDescent="0.2">
      <c r="A23" s="171"/>
    </row>
    <row r="24" spans="1:1" ht="15" x14ac:dyDescent="0.2">
      <c r="A24" s="171" t="s">
        <v>434</v>
      </c>
    </row>
    <row r="25" spans="1:1" ht="15" x14ac:dyDescent="0.2">
      <c r="A25" s="171" t="s">
        <v>435</v>
      </c>
    </row>
    <row r="26" spans="1:1" ht="15" x14ac:dyDescent="0.2">
      <c r="A26" s="171"/>
    </row>
    <row r="27" spans="1:1" ht="15" x14ac:dyDescent="0.2">
      <c r="A27" s="171" t="s">
        <v>436</v>
      </c>
    </row>
    <row r="28" spans="1:1" ht="15" x14ac:dyDescent="0.2">
      <c r="A28" s="171" t="s">
        <v>437</v>
      </c>
    </row>
    <row r="29" spans="1:1" ht="15" x14ac:dyDescent="0.2">
      <c r="A29" s="170"/>
    </row>
    <row r="30" spans="1:1" ht="15" x14ac:dyDescent="0.2">
      <c r="A30" s="170" t="s">
        <v>438</v>
      </c>
    </row>
    <row r="31" spans="1:1" ht="15" x14ac:dyDescent="0.2">
      <c r="A31" s="173" t="s">
        <v>439</v>
      </c>
    </row>
    <row r="32" spans="1:1" ht="15" x14ac:dyDescent="0.2">
      <c r="A32" s="173" t="s">
        <v>440</v>
      </c>
    </row>
    <row r="33" spans="1:1" ht="15" x14ac:dyDescent="0.2">
      <c r="A33" s="173" t="s">
        <v>441</v>
      </c>
    </row>
    <row r="34" spans="1:1" ht="15" x14ac:dyDescent="0.2">
      <c r="A34" s="173" t="s">
        <v>442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47"/>
  <sheetViews>
    <sheetView tabSelected="1" zoomScale="77" zoomScaleNormal="77" workbookViewId="0">
      <pane xSplit="2" ySplit="1" topLeftCell="C26" activePane="bottomRight" state="frozen"/>
      <selection pane="topRight" activeCell="B1" sqref="B1"/>
      <selection pane="bottomLeft" activeCell="A2" sqref="A2"/>
      <selection pane="bottomRight" activeCell="R33" sqref="R33"/>
    </sheetView>
  </sheetViews>
  <sheetFormatPr defaultRowHeight="15" x14ac:dyDescent="0.2"/>
  <cols>
    <col min="1" max="1" width="4" style="68" customWidth="1"/>
    <col min="2" max="2" width="22.140625" style="69" customWidth="1"/>
    <col min="3" max="3" width="12.85546875" style="68" customWidth="1"/>
    <col min="4" max="4" width="12.7109375" style="68" customWidth="1"/>
    <col min="5" max="5" width="9.140625" style="68"/>
    <col min="6" max="6" width="8" style="68" customWidth="1"/>
    <col min="7" max="7" width="18.28515625" style="68" customWidth="1"/>
    <col min="8" max="8" width="17.7109375" style="68" customWidth="1"/>
    <col min="9" max="9" width="12.7109375" style="68" customWidth="1"/>
    <col min="10" max="10" width="15.140625" style="68" customWidth="1"/>
    <col min="11" max="12" width="14" style="68" customWidth="1"/>
    <col min="13" max="13" width="7.140625" style="68" customWidth="1"/>
    <col min="14" max="14" width="9.140625" style="68"/>
    <col min="15" max="15" width="11.42578125" style="68" customWidth="1"/>
    <col min="16" max="16384" width="9.140625" style="68"/>
  </cols>
  <sheetData>
    <row r="1" spans="2:15" s="177" customFormat="1" ht="48.75" thickBot="1" x14ac:dyDescent="0.25">
      <c r="B1" s="196" t="s">
        <v>28</v>
      </c>
      <c r="C1" s="174" t="s">
        <v>0</v>
      </c>
      <c r="D1" s="175" t="s">
        <v>1</v>
      </c>
      <c r="E1" s="176" t="s">
        <v>2</v>
      </c>
      <c r="F1" s="176" t="s">
        <v>3</v>
      </c>
      <c r="G1" s="176" t="s">
        <v>4</v>
      </c>
      <c r="H1" s="176" t="s">
        <v>5</v>
      </c>
      <c r="I1" s="176" t="s">
        <v>126</v>
      </c>
      <c r="J1" s="199" t="str">
        <f>CONCATENATE("Цена розн., руб на ",TEXT(Курс!A3,"ДД.ММ.ГГГГ"))</f>
        <v>Цена розн., руб на 22.03.2019</v>
      </c>
      <c r="K1" s="174" t="s">
        <v>445</v>
      </c>
      <c r="L1" s="194" t="s">
        <v>132</v>
      </c>
    </row>
    <row r="2" spans="2:15" ht="39.75" customHeight="1" thickBot="1" x14ac:dyDescent="0.35">
      <c r="B2" s="197" t="s">
        <v>6</v>
      </c>
      <c r="C2" s="157">
        <v>380</v>
      </c>
      <c r="D2" s="158">
        <v>15</v>
      </c>
      <c r="E2" s="159">
        <v>30</v>
      </c>
      <c r="F2" s="160">
        <v>5</v>
      </c>
      <c r="G2" s="159" t="s">
        <v>117</v>
      </c>
      <c r="H2" s="161" t="s">
        <v>118</v>
      </c>
      <c r="I2" s="162">
        <v>253</v>
      </c>
      <c r="J2" s="200">
        <f>ROUND(I2*Курс!$B$3,0)</f>
        <v>16127</v>
      </c>
      <c r="K2" s="204">
        <v>0</v>
      </c>
      <c r="L2" s="202">
        <f t="shared" ref="L2:L39" si="0">ROUND((1-K2)*J2,0)</f>
        <v>16127</v>
      </c>
      <c r="M2" s="178"/>
      <c r="N2" s="66"/>
      <c r="O2" s="67"/>
    </row>
    <row r="3" spans="2:15" ht="39.75" customHeight="1" thickBot="1" x14ac:dyDescent="0.35">
      <c r="B3" s="197" t="s">
        <v>7</v>
      </c>
      <c r="C3" s="157">
        <v>380</v>
      </c>
      <c r="D3" s="158">
        <v>17</v>
      </c>
      <c r="E3" s="159">
        <v>37</v>
      </c>
      <c r="F3" s="160">
        <v>5</v>
      </c>
      <c r="G3" s="159" t="s">
        <v>117</v>
      </c>
      <c r="H3" s="161" t="s">
        <v>118</v>
      </c>
      <c r="I3" s="162">
        <v>267</v>
      </c>
      <c r="J3" s="200">
        <f>ROUND(I3*Курс!$B$3,0)</f>
        <v>17019</v>
      </c>
      <c r="K3" s="204">
        <v>0</v>
      </c>
      <c r="L3" s="202">
        <f t="shared" si="0"/>
        <v>17019</v>
      </c>
      <c r="M3" s="178"/>
      <c r="N3" s="66"/>
      <c r="O3" s="67"/>
    </row>
    <row r="4" spans="2:15" ht="39.75" customHeight="1" thickBot="1" x14ac:dyDescent="0.35">
      <c r="B4" s="197" t="s">
        <v>8</v>
      </c>
      <c r="C4" s="157">
        <v>380</v>
      </c>
      <c r="D4" s="158">
        <v>22</v>
      </c>
      <c r="E4" s="159">
        <v>43</v>
      </c>
      <c r="F4" s="160">
        <v>5</v>
      </c>
      <c r="G4" s="159" t="s">
        <v>117</v>
      </c>
      <c r="H4" s="161" t="s">
        <v>118</v>
      </c>
      <c r="I4" s="162">
        <v>273</v>
      </c>
      <c r="J4" s="200">
        <f>ROUND(I4*Курс!$B$3,0)</f>
        <v>17402</v>
      </c>
      <c r="K4" s="204">
        <v>0</v>
      </c>
      <c r="L4" s="202">
        <f t="shared" si="0"/>
        <v>17402</v>
      </c>
      <c r="M4" s="178"/>
      <c r="N4" s="66"/>
      <c r="O4" s="67"/>
    </row>
    <row r="5" spans="2:15" ht="39.75" customHeight="1" thickBot="1" x14ac:dyDescent="0.35">
      <c r="B5" s="197" t="s">
        <v>9</v>
      </c>
      <c r="C5" s="157">
        <v>380</v>
      </c>
      <c r="D5" s="158">
        <v>30</v>
      </c>
      <c r="E5" s="159">
        <v>60</v>
      </c>
      <c r="F5" s="160">
        <v>5</v>
      </c>
      <c r="G5" s="159" t="s">
        <v>117</v>
      </c>
      <c r="H5" s="161" t="s">
        <v>118</v>
      </c>
      <c r="I5" s="162">
        <v>310</v>
      </c>
      <c r="J5" s="200">
        <f>ROUND(I5*Курс!$B$3,0)</f>
        <v>19760</v>
      </c>
      <c r="K5" s="204">
        <v>0</v>
      </c>
      <c r="L5" s="202">
        <f t="shared" si="0"/>
        <v>19760</v>
      </c>
      <c r="M5" s="178"/>
      <c r="N5" s="66"/>
      <c r="O5" s="67"/>
    </row>
    <row r="6" spans="2:15" ht="39.75" customHeight="1" thickBot="1" x14ac:dyDescent="0.35">
      <c r="B6" s="197" t="s">
        <v>10</v>
      </c>
      <c r="C6" s="157">
        <v>380</v>
      </c>
      <c r="D6" s="158">
        <v>37</v>
      </c>
      <c r="E6" s="159">
        <v>75</v>
      </c>
      <c r="F6" s="160">
        <v>5</v>
      </c>
      <c r="G6" s="159" t="s">
        <v>117</v>
      </c>
      <c r="H6" s="161" t="s">
        <v>118</v>
      </c>
      <c r="I6" s="162">
        <v>316</v>
      </c>
      <c r="J6" s="200">
        <f>ROUND(I6*Курс!$B$3,0)</f>
        <v>20142</v>
      </c>
      <c r="K6" s="204">
        <v>0</v>
      </c>
      <c r="L6" s="202">
        <f t="shared" si="0"/>
        <v>20142</v>
      </c>
      <c r="M6" s="178"/>
      <c r="N6" s="66"/>
      <c r="O6" s="67"/>
    </row>
    <row r="7" spans="2:15" ht="39.75" customHeight="1" thickBot="1" x14ac:dyDescent="0.35">
      <c r="B7" s="197" t="s">
        <v>11</v>
      </c>
      <c r="C7" s="157">
        <v>380</v>
      </c>
      <c r="D7" s="158">
        <v>45</v>
      </c>
      <c r="E7" s="159">
        <v>90</v>
      </c>
      <c r="F7" s="160">
        <v>5</v>
      </c>
      <c r="G7" s="159" t="s">
        <v>117</v>
      </c>
      <c r="H7" s="161" t="s">
        <v>118</v>
      </c>
      <c r="I7" s="162">
        <v>405</v>
      </c>
      <c r="J7" s="200">
        <f>ROUND(I7*Курс!$B$3,0)</f>
        <v>25816</v>
      </c>
      <c r="K7" s="204">
        <v>0</v>
      </c>
      <c r="L7" s="202">
        <f t="shared" si="0"/>
        <v>25816</v>
      </c>
      <c r="M7" s="178"/>
      <c r="N7" s="66"/>
      <c r="O7" s="67"/>
    </row>
    <row r="8" spans="2:15" ht="39.75" customHeight="1" thickBot="1" x14ac:dyDescent="0.35">
      <c r="B8" s="197" t="s">
        <v>12</v>
      </c>
      <c r="C8" s="157">
        <v>380</v>
      </c>
      <c r="D8" s="158">
        <v>55</v>
      </c>
      <c r="E8" s="159">
        <v>110</v>
      </c>
      <c r="F8" s="160">
        <v>5</v>
      </c>
      <c r="G8" s="159" t="s">
        <v>117</v>
      </c>
      <c r="H8" s="161" t="s">
        <v>118</v>
      </c>
      <c r="I8" s="162">
        <v>465</v>
      </c>
      <c r="J8" s="200">
        <f>ROUND(I8*Курс!$B$3,0)</f>
        <v>29640</v>
      </c>
      <c r="K8" s="204">
        <v>0</v>
      </c>
      <c r="L8" s="202">
        <f t="shared" si="0"/>
        <v>29640</v>
      </c>
      <c r="M8" s="178"/>
      <c r="N8" s="66"/>
      <c r="O8" s="67"/>
    </row>
    <row r="9" spans="2:15" ht="39.75" customHeight="1" thickBot="1" x14ac:dyDescent="0.35">
      <c r="B9" s="197" t="s">
        <v>13</v>
      </c>
      <c r="C9" s="157">
        <v>380</v>
      </c>
      <c r="D9" s="158">
        <v>75</v>
      </c>
      <c r="E9" s="159">
        <v>150</v>
      </c>
      <c r="F9" s="160">
        <v>5</v>
      </c>
      <c r="G9" s="159" t="s">
        <v>117</v>
      </c>
      <c r="H9" s="161" t="s">
        <v>118</v>
      </c>
      <c r="I9" s="162">
        <v>628</v>
      </c>
      <c r="J9" s="200">
        <f>ROUND(I9*Курс!$B$3,0)</f>
        <v>40030</v>
      </c>
      <c r="K9" s="204">
        <v>0</v>
      </c>
      <c r="L9" s="202">
        <f t="shared" si="0"/>
        <v>40030</v>
      </c>
      <c r="M9" s="178"/>
      <c r="N9" s="66"/>
      <c r="O9" s="67"/>
    </row>
    <row r="10" spans="2:15" ht="39.75" customHeight="1" thickBot="1" x14ac:dyDescent="0.35">
      <c r="B10" s="197" t="s">
        <v>14</v>
      </c>
      <c r="C10" s="157">
        <v>380</v>
      </c>
      <c r="D10" s="158">
        <v>90</v>
      </c>
      <c r="E10" s="159">
        <v>180</v>
      </c>
      <c r="F10" s="160">
        <v>21</v>
      </c>
      <c r="G10" s="159" t="s">
        <v>119</v>
      </c>
      <c r="H10" s="161" t="s">
        <v>120</v>
      </c>
      <c r="I10" s="162">
        <v>975</v>
      </c>
      <c r="J10" s="200">
        <f>ROUND(I10*Курс!$B$3,0)</f>
        <v>62148</v>
      </c>
      <c r="K10" s="204">
        <v>0</v>
      </c>
      <c r="L10" s="202">
        <f t="shared" si="0"/>
        <v>62148</v>
      </c>
      <c r="M10" s="178"/>
      <c r="N10" s="66"/>
      <c r="O10" s="67"/>
    </row>
    <row r="11" spans="2:15" ht="39.75" customHeight="1" thickBot="1" x14ac:dyDescent="0.35">
      <c r="B11" s="197" t="s">
        <v>15</v>
      </c>
      <c r="C11" s="157">
        <v>380</v>
      </c>
      <c r="D11" s="158">
        <v>115</v>
      </c>
      <c r="E11" s="159">
        <v>230</v>
      </c>
      <c r="F11" s="160">
        <v>21</v>
      </c>
      <c r="G11" s="159" t="s">
        <v>119</v>
      </c>
      <c r="H11" s="161" t="s">
        <v>120</v>
      </c>
      <c r="I11" s="162">
        <v>1005</v>
      </c>
      <c r="J11" s="200">
        <f>ROUND(I11*Курс!$B$3,0)</f>
        <v>64061</v>
      </c>
      <c r="K11" s="204">
        <v>0</v>
      </c>
      <c r="L11" s="202">
        <f t="shared" si="0"/>
        <v>64061</v>
      </c>
      <c r="M11" s="178"/>
      <c r="N11" s="66"/>
      <c r="O11" s="67"/>
    </row>
    <row r="12" spans="2:15" ht="39.75" customHeight="1" thickBot="1" x14ac:dyDescent="0.35">
      <c r="B12" s="197" t="s">
        <v>16</v>
      </c>
      <c r="C12" s="157">
        <v>380</v>
      </c>
      <c r="D12" s="158">
        <v>132</v>
      </c>
      <c r="E12" s="159">
        <v>264</v>
      </c>
      <c r="F12" s="160">
        <v>21</v>
      </c>
      <c r="G12" s="159" t="s">
        <v>119</v>
      </c>
      <c r="H12" s="161" t="s">
        <v>120</v>
      </c>
      <c r="I12" s="162">
        <v>1094</v>
      </c>
      <c r="J12" s="200">
        <f>ROUND(I12*Курс!$B$3,0)</f>
        <v>69734</v>
      </c>
      <c r="K12" s="204">
        <v>0</v>
      </c>
      <c r="L12" s="202">
        <f t="shared" si="0"/>
        <v>69734</v>
      </c>
      <c r="M12" s="178"/>
      <c r="N12" s="66"/>
      <c r="O12" s="67"/>
    </row>
    <row r="13" spans="2:15" ht="39.75" customHeight="1" thickBot="1" x14ac:dyDescent="0.35">
      <c r="B13" s="197" t="s">
        <v>17</v>
      </c>
      <c r="C13" s="157">
        <v>380</v>
      </c>
      <c r="D13" s="158">
        <v>160</v>
      </c>
      <c r="E13" s="159">
        <v>320</v>
      </c>
      <c r="F13" s="160">
        <v>21</v>
      </c>
      <c r="G13" s="159" t="s">
        <v>119</v>
      </c>
      <c r="H13" s="161" t="s">
        <v>120</v>
      </c>
      <c r="I13" s="162">
        <v>1124</v>
      </c>
      <c r="J13" s="200">
        <f>ROUND(I13*Курс!$B$3,0)</f>
        <v>71646</v>
      </c>
      <c r="K13" s="204">
        <v>0</v>
      </c>
      <c r="L13" s="202">
        <f t="shared" si="0"/>
        <v>71646</v>
      </c>
      <c r="M13" s="178"/>
      <c r="N13" s="66"/>
      <c r="O13" s="67"/>
    </row>
    <row r="14" spans="2:15" ht="39.75" customHeight="1" thickBot="1" x14ac:dyDescent="0.35">
      <c r="B14" s="197" t="s">
        <v>18</v>
      </c>
      <c r="C14" s="157">
        <v>380</v>
      </c>
      <c r="D14" s="158">
        <v>185</v>
      </c>
      <c r="E14" s="159">
        <v>370</v>
      </c>
      <c r="F14" s="160">
        <v>21</v>
      </c>
      <c r="G14" s="159" t="s">
        <v>119</v>
      </c>
      <c r="H14" s="161" t="s">
        <v>120</v>
      </c>
      <c r="I14" s="162">
        <v>1213</v>
      </c>
      <c r="J14" s="200">
        <f>ROUND(I14*Курс!$B$3,0)</f>
        <v>77319</v>
      </c>
      <c r="K14" s="204">
        <v>0</v>
      </c>
      <c r="L14" s="202">
        <f t="shared" si="0"/>
        <v>77319</v>
      </c>
      <c r="M14" s="178"/>
      <c r="N14" s="66"/>
      <c r="O14" s="67"/>
    </row>
    <row r="15" spans="2:15" ht="39.75" customHeight="1" thickBot="1" x14ac:dyDescent="0.35">
      <c r="B15" s="197" t="s">
        <v>19</v>
      </c>
      <c r="C15" s="157">
        <v>380</v>
      </c>
      <c r="D15" s="158">
        <v>200</v>
      </c>
      <c r="E15" s="159">
        <v>400</v>
      </c>
      <c r="F15" s="160">
        <v>21</v>
      </c>
      <c r="G15" s="159" t="s">
        <v>119</v>
      </c>
      <c r="H15" s="161" t="s">
        <v>120</v>
      </c>
      <c r="I15" s="162">
        <v>1243</v>
      </c>
      <c r="J15" s="200">
        <f>ROUND(I15*Курс!$B$3,0)</f>
        <v>79231</v>
      </c>
      <c r="K15" s="204">
        <v>0</v>
      </c>
      <c r="L15" s="202">
        <f t="shared" si="0"/>
        <v>79231</v>
      </c>
      <c r="M15" s="178"/>
      <c r="N15" s="66"/>
      <c r="O15" s="67"/>
    </row>
    <row r="16" spans="2:15" ht="39.75" customHeight="1" thickBot="1" x14ac:dyDescent="0.35">
      <c r="B16" s="197" t="s">
        <v>20</v>
      </c>
      <c r="C16" s="157">
        <v>380</v>
      </c>
      <c r="D16" s="158">
        <v>250</v>
      </c>
      <c r="E16" s="159">
        <v>500</v>
      </c>
      <c r="F16" s="160">
        <v>21</v>
      </c>
      <c r="G16" s="159" t="s">
        <v>121</v>
      </c>
      <c r="H16" s="161" t="s">
        <v>122</v>
      </c>
      <c r="I16" s="162">
        <v>1392</v>
      </c>
      <c r="J16" s="200">
        <f>ROUND(I16*Курс!$B$3,0)</f>
        <v>88729</v>
      </c>
      <c r="K16" s="204">
        <v>0</v>
      </c>
      <c r="L16" s="202">
        <f t="shared" si="0"/>
        <v>88729</v>
      </c>
      <c r="M16" s="178"/>
      <c r="N16" s="66"/>
      <c r="O16" s="67"/>
    </row>
    <row r="17" spans="2:15" ht="39.75" customHeight="1" thickBot="1" x14ac:dyDescent="0.35">
      <c r="B17" s="197" t="s">
        <v>21</v>
      </c>
      <c r="C17" s="157">
        <v>380</v>
      </c>
      <c r="D17" s="158">
        <v>280</v>
      </c>
      <c r="E17" s="159">
        <v>560</v>
      </c>
      <c r="F17" s="160">
        <v>21</v>
      </c>
      <c r="G17" s="159" t="s">
        <v>121</v>
      </c>
      <c r="H17" s="161" t="s">
        <v>122</v>
      </c>
      <c r="I17" s="162">
        <v>1422</v>
      </c>
      <c r="J17" s="200">
        <f>ROUND(I17*Курс!$B$3,0)</f>
        <v>90641</v>
      </c>
      <c r="K17" s="204">
        <v>0</v>
      </c>
      <c r="L17" s="202">
        <f t="shared" si="0"/>
        <v>90641</v>
      </c>
      <c r="M17" s="178"/>
      <c r="N17" s="66"/>
      <c r="O17" s="67"/>
    </row>
    <row r="18" spans="2:15" ht="39.75" customHeight="1" thickBot="1" x14ac:dyDescent="0.35">
      <c r="B18" s="197" t="s">
        <v>22</v>
      </c>
      <c r="C18" s="157">
        <v>380</v>
      </c>
      <c r="D18" s="158">
        <v>320</v>
      </c>
      <c r="E18" s="159">
        <v>640</v>
      </c>
      <c r="F18" s="160">
        <v>32</v>
      </c>
      <c r="G18" s="159" t="s">
        <v>121</v>
      </c>
      <c r="H18" s="161" t="s">
        <v>122</v>
      </c>
      <c r="I18" s="162">
        <v>1705</v>
      </c>
      <c r="J18" s="200">
        <f>ROUND(I18*Курс!$B$3,0)</f>
        <v>108680</v>
      </c>
      <c r="K18" s="204">
        <v>0</v>
      </c>
      <c r="L18" s="202">
        <f t="shared" si="0"/>
        <v>108680</v>
      </c>
      <c r="M18" s="178"/>
      <c r="N18" s="66"/>
      <c r="O18" s="67"/>
    </row>
    <row r="19" spans="2:15" ht="39.75" customHeight="1" thickBot="1" x14ac:dyDescent="0.35">
      <c r="B19" s="197" t="s">
        <v>116</v>
      </c>
      <c r="C19" s="157">
        <v>380</v>
      </c>
      <c r="D19" s="158">
        <v>320</v>
      </c>
      <c r="E19" s="159">
        <v>710</v>
      </c>
      <c r="F19" s="160">
        <v>32</v>
      </c>
      <c r="G19" s="159" t="s">
        <v>121</v>
      </c>
      <c r="H19" s="161" t="s">
        <v>122</v>
      </c>
      <c r="I19" s="162">
        <v>1851</v>
      </c>
      <c r="J19" s="200">
        <f>ROUND(I19*Курс!$B$3,0)</f>
        <v>117986</v>
      </c>
      <c r="K19" s="204">
        <v>0</v>
      </c>
      <c r="L19" s="202">
        <f t="shared" si="0"/>
        <v>117986</v>
      </c>
      <c r="M19" s="178"/>
      <c r="N19" s="66"/>
      <c r="O19" s="67"/>
    </row>
    <row r="20" spans="2:15" ht="39.75" customHeight="1" thickBot="1" x14ac:dyDescent="0.35">
      <c r="B20" s="197" t="s">
        <v>23</v>
      </c>
      <c r="C20" s="157">
        <v>380</v>
      </c>
      <c r="D20" s="158">
        <v>400</v>
      </c>
      <c r="E20" s="159">
        <v>800</v>
      </c>
      <c r="F20" s="160">
        <v>40</v>
      </c>
      <c r="G20" s="159" t="s">
        <v>123</v>
      </c>
      <c r="H20" s="161" t="s">
        <v>124</v>
      </c>
      <c r="I20" s="162">
        <v>2505</v>
      </c>
      <c r="J20" s="200">
        <f>ROUND(I20*Курс!$B$3,0)</f>
        <v>159674</v>
      </c>
      <c r="K20" s="204">
        <v>0</v>
      </c>
      <c r="L20" s="202">
        <f t="shared" si="0"/>
        <v>159674</v>
      </c>
      <c r="M20" s="178"/>
      <c r="N20" s="66"/>
      <c r="O20" s="67"/>
    </row>
    <row r="21" spans="2:15" ht="39.75" customHeight="1" thickBot="1" x14ac:dyDescent="0.35">
      <c r="B21" s="197" t="s">
        <v>24</v>
      </c>
      <c r="C21" s="157">
        <v>380</v>
      </c>
      <c r="D21" s="158">
        <v>450</v>
      </c>
      <c r="E21" s="159">
        <v>900</v>
      </c>
      <c r="F21" s="160">
        <v>40</v>
      </c>
      <c r="G21" s="159" t="s">
        <v>123</v>
      </c>
      <c r="H21" s="161" t="s">
        <v>124</v>
      </c>
      <c r="I21" s="162">
        <v>2536</v>
      </c>
      <c r="J21" s="200">
        <f>ROUND(I21*Курс!$B$3,0)</f>
        <v>161650</v>
      </c>
      <c r="K21" s="204">
        <v>0</v>
      </c>
      <c r="L21" s="202">
        <f t="shared" si="0"/>
        <v>161650</v>
      </c>
      <c r="M21" s="178"/>
      <c r="N21" s="66"/>
      <c r="O21" s="67"/>
    </row>
    <row r="22" spans="2:15" ht="39.75" customHeight="1" thickBot="1" x14ac:dyDescent="0.35">
      <c r="B22" s="197" t="s">
        <v>25</v>
      </c>
      <c r="C22" s="157">
        <v>380</v>
      </c>
      <c r="D22" s="158">
        <v>500</v>
      </c>
      <c r="E22" s="159">
        <v>1000</v>
      </c>
      <c r="F22" s="160">
        <v>55</v>
      </c>
      <c r="G22" s="159" t="s">
        <v>125</v>
      </c>
      <c r="H22" s="161" t="s">
        <v>26</v>
      </c>
      <c r="I22" s="162">
        <v>3420</v>
      </c>
      <c r="J22" s="200">
        <f>ROUND(I22*Курс!$B$3,0)</f>
        <v>217998</v>
      </c>
      <c r="K22" s="204">
        <v>0</v>
      </c>
      <c r="L22" s="202">
        <f t="shared" si="0"/>
        <v>217998</v>
      </c>
      <c r="M22" s="178"/>
      <c r="N22" s="66"/>
      <c r="O22" s="67"/>
    </row>
    <row r="23" spans="2:15" ht="39.75" customHeight="1" thickBot="1" x14ac:dyDescent="0.35">
      <c r="B23" s="197" t="s">
        <v>27</v>
      </c>
      <c r="C23" s="157">
        <v>380</v>
      </c>
      <c r="D23" s="158">
        <v>600</v>
      </c>
      <c r="E23" s="159">
        <v>1200</v>
      </c>
      <c r="F23" s="160">
        <v>55</v>
      </c>
      <c r="G23" s="159" t="s">
        <v>125</v>
      </c>
      <c r="H23" s="161" t="s">
        <v>26</v>
      </c>
      <c r="I23" s="162">
        <v>3452</v>
      </c>
      <c r="J23" s="200">
        <f>ROUND(I23*Курс!$B$3,0)</f>
        <v>220037</v>
      </c>
      <c r="K23" s="204">
        <v>0</v>
      </c>
      <c r="L23" s="202">
        <f t="shared" si="0"/>
        <v>220037</v>
      </c>
      <c r="M23" s="178"/>
      <c r="N23" s="66"/>
      <c r="O23" s="67"/>
    </row>
    <row r="24" spans="2:15" ht="39.75" customHeight="1" thickBot="1" x14ac:dyDescent="0.35">
      <c r="B24" s="198" t="s">
        <v>382</v>
      </c>
      <c r="C24" s="188">
        <v>380</v>
      </c>
      <c r="D24" s="189">
        <v>11</v>
      </c>
      <c r="E24" s="190">
        <v>22</v>
      </c>
      <c r="F24" s="191">
        <v>6</v>
      </c>
      <c r="G24" s="190" t="s">
        <v>400</v>
      </c>
      <c r="H24" s="192" t="s">
        <v>404</v>
      </c>
      <c r="I24" s="193">
        <v>358</v>
      </c>
      <c r="J24" s="201">
        <f>ROUND(I24*Курс!$B$3,0)</f>
        <v>22820</v>
      </c>
      <c r="K24" s="205">
        <v>0</v>
      </c>
      <c r="L24" s="203">
        <f t="shared" si="0"/>
        <v>22820</v>
      </c>
      <c r="M24" s="178"/>
      <c r="N24" s="66"/>
      <c r="O24" s="67"/>
    </row>
    <row r="25" spans="2:15" ht="39.75" customHeight="1" thickBot="1" x14ac:dyDescent="0.35">
      <c r="B25" s="198" t="s">
        <v>383</v>
      </c>
      <c r="C25" s="188">
        <v>380</v>
      </c>
      <c r="D25" s="189">
        <v>15</v>
      </c>
      <c r="E25" s="190">
        <v>30</v>
      </c>
      <c r="F25" s="191">
        <v>6</v>
      </c>
      <c r="G25" s="190" t="s">
        <v>400</v>
      </c>
      <c r="H25" s="192" t="s">
        <v>404</v>
      </c>
      <c r="I25" s="193">
        <v>366</v>
      </c>
      <c r="J25" s="201">
        <f>ROUND(I25*Курс!$B$3,0)</f>
        <v>23330</v>
      </c>
      <c r="K25" s="205">
        <v>0</v>
      </c>
      <c r="L25" s="203">
        <f t="shared" si="0"/>
        <v>23330</v>
      </c>
      <c r="M25" s="178"/>
      <c r="N25" s="66"/>
      <c r="O25" s="67"/>
    </row>
    <row r="26" spans="2:15" ht="39.75" customHeight="1" thickBot="1" x14ac:dyDescent="0.35">
      <c r="B26" s="198" t="s">
        <v>384</v>
      </c>
      <c r="C26" s="188">
        <v>380</v>
      </c>
      <c r="D26" s="189">
        <v>18</v>
      </c>
      <c r="E26" s="190">
        <v>37</v>
      </c>
      <c r="F26" s="191">
        <v>6</v>
      </c>
      <c r="G26" s="190" t="s">
        <v>400</v>
      </c>
      <c r="H26" s="192" t="s">
        <v>404</v>
      </c>
      <c r="I26" s="193">
        <v>385</v>
      </c>
      <c r="J26" s="201">
        <f>ROUND(I26*Курс!$B$3,0)</f>
        <v>24541</v>
      </c>
      <c r="K26" s="205">
        <v>0</v>
      </c>
      <c r="L26" s="203">
        <f t="shared" si="0"/>
        <v>24541</v>
      </c>
      <c r="M26" s="178"/>
      <c r="N26" s="66"/>
      <c r="O26" s="67"/>
    </row>
    <row r="27" spans="2:15" ht="39.75" customHeight="1" thickBot="1" x14ac:dyDescent="0.35">
      <c r="B27" s="198" t="s">
        <v>385</v>
      </c>
      <c r="C27" s="188">
        <v>380</v>
      </c>
      <c r="D27" s="189">
        <v>22</v>
      </c>
      <c r="E27" s="190">
        <v>44</v>
      </c>
      <c r="F27" s="191">
        <v>6</v>
      </c>
      <c r="G27" s="190" t="s">
        <v>400</v>
      </c>
      <c r="H27" s="192" t="s">
        <v>404</v>
      </c>
      <c r="I27" s="193">
        <v>392</v>
      </c>
      <c r="J27" s="201">
        <f>ROUND(I27*Курс!$B$3,0)</f>
        <v>24987</v>
      </c>
      <c r="K27" s="205">
        <v>0</v>
      </c>
      <c r="L27" s="203">
        <f t="shared" si="0"/>
        <v>24987</v>
      </c>
      <c r="M27" s="178"/>
      <c r="N27" s="66"/>
      <c r="O27" s="67"/>
    </row>
    <row r="28" spans="2:15" ht="39.75" customHeight="1" thickBot="1" x14ac:dyDescent="0.35">
      <c r="B28" s="198" t="s">
        <v>386</v>
      </c>
      <c r="C28" s="188">
        <v>380</v>
      </c>
      <c r="D28" s="189">
        <v>30</v>
      </c>
      <c r="E28" s="190">
        <v>60</v>
      </c>
      <c r="F28" s="191">
        <v>6</v>
      </c>
      <c r="G28" s="190" t="s">
        <v>400</v>
      </c>
      <c r="H28" s="192" t="s">
        <v>404</v>
      </c>
      <c r="I28" s="193">
        <v>429</v>
      </c>
      <c r="J28" s="201">
        <f>ROUND(I28*Курс!$B$3,0)</f>
        <v>27345</v>
      </c>
      <c r="K28" s="205">
        <v>0</v>
      </c>
      <c r="L28" s="203">
        <f t="shared" si="0"/>
        <v>27345</v>
      </c>
      <c r="M28" s="178"/>
      <c r="N28" s="66"/>
      <c r="O28" s="67"/>
    </row>
    <row r="29" spans="2:15" ht="39.75" customHeight="1" thickBot="1" x14ac:dyDescent="0.35">
      <c r="B29" s="198" t="s">
        <v>387</v>
      </c>
      <c r="C29" s="188">
        <v>380</v>
      </c>
      <c r="D29" s="189">
        <v>37</v>
      </c>
      <c r="E29" s="190">
        <v>75</v>
      </c>
      <c r="F29" s="191">
        <v>7</v>
      </c>
      <c r="G29" s="190" t="s">
        <v>400</v>
      </c>
      <c r="H29" s="192" t="s">
        <v>404</v>
      </c>
      <c r="I29" s="193">
        <v>467</v>
      </c>
      <c r="J29" s="201">
        <f>ROUND(I29*Курс!$B$3,0)</f>
        <v>29768</v>
      </c>
      <c r="K29" s="205">
        <v>0</v>
      </c>
      <c r="L29" s="203">
        <f t="shared" si="0"/>
        <v>29768</v>
      </c>
      <c r="M29" s="178"/>
      <c r="N29" s="66"/>
      <c r="O29" s="67"/>
    </row>
    <row r="30" spans="2:15" ht="39.75" customHeight="1" thickBot="1" x14ac:dyDescent="0.35">
      <c r="B30" s="198" t="s">
        <v>388</v>
      </c>
      <c r="C30" s="188">
        <v>380</v>
      </c>
      <c r="D30" s="189">
        <v>45</v>
      </c>
      <c r="E30" s="190">
        <v>90</v>
      </c>
      <c r="F30" s="191">
        <v>7</v>
      </c>
      <c r="G30" s="190" t="s">
        <v>400</v>
      </c>
      <c r="H30" s="192" t="s">
        <v>404</v>
      </c>
      <c r="I30" s="193">
        <v>538</v>
      </c>
      <c r="J30" s="201">
        <f>ROUND(I30*Курс!$B$3,0)</f>
        <v>34293</v>
      </c>
      <c r="K30" s="205">
        <v>0</v>
      </c>
      <c r="L30" s="203">
        <f t="shared" si="0"/>
        <v>34293</v>
      </c>
      <c r="M30" s="178"/>
      <c r="N30" s="66"/>
      <c r="O30" s="67"/>
    </row>
    <row r="31" spans="2:15" ht="39.75" customHeight="1" thickBot="1" x14ac:dyDescent="0.35">
      <c r="B31" s="198" t="s">
        <v>389</v>
      </c>
      <c r="C31" s="188">
        <v>380</v>
      </c>
      <c r="D31" s="189">
        <v>55</v>
      </c>
      <c r="E31" s="190">
        <v>110</v>
      </c>
      <c r="F31" s="191">
        <v>7</v>
      </c>
      <c r="G31" s="190" t="s">
        <v>400</v>
      </c>
      <c r="H31" s="192" t="s">
        <v>404</v>
      </c>
      <c r="I31" s="193">
        <v>747</v>
      </c>
      <c r="J31" s="201">
        <f>ROUND(I31*Курс!$B$3,0)</f>
        <v>47615</v>
      </c>
      <c r="K31" s="205">
        <v>0</v>
      </c>
      <c r="L31" s="203">
        <f t="shared" si="0"/>
        <v>47615</v>
      </c>
      <c r="M31" s="178"/>
      <c r="N31" s="66"/>
      <c r="O31" s="67"/>
    </row>
    <row r="32" spans="2:15" ht="39.75" customHeight="1" thickBot="1" x14ac:dyDescent="0.35">
      <c r="B32" s="198" t="s">
        <v>390</v>
      </c>
      <c r="C32" s="188">
        <v>380</v>
      </c>
      <c r="D32" s="189">
        <v>75</v>
      </c>
      <c r="E32" s="190">
        <v>150</v>
      </c>
      <c r="F32" s="191">
        <v>13</v>
      </c>
      <c r="G32" s="190" t="s">
        <v>401</v>
      </c>
      <c r="H32" s="192" t="s">
        <v>405</v>
      </c>
      <c r="I32" s="193">
        <v>920</v>
      </c>
      <c r="J32" s="201">
        <f>ROUND(I32*Курс!$B$3,0)</f>
        <v>58643</v>
      </c>
      <c r="K32" s="205">
        <v>0</v>
      </c>
      <c r="L32" s="203">
        <f t="shared" si="0"/>
        <v>58643</v>
      </c>
      <c r="M32" s="178"/>
      <c r="N32" s="66"/>
      <c r="O32" s="67"/>
    </row>
    <row r="33" spans="2:15" ht="39.75" customHeight="1" thickBot="1" x14ac:dyDescent="0.35">
      <c r="B33" s="198" t="s">
        <v>391</v>
      </c>
      <c r="C33" s="188">
        <v>380</v>
      </c>
      <c r="D33" s="189">
        <v>90</v>
      </c>
      <c r="E33" s="190">
        <v>180</v>
      </c>
      <c r="F33" s="191">
        <v>13</v>
      </c>
      <c r="G33" s="190" t="s">
        <v>401</v>
      </c>
      <c r="H33" s="192" t="s">
        <v>405</v>
      </c>
      <c r="I33" s="193">
        <v>1296</v>
      </c>
      <c r="J33" s="201">
        <f>ROUND(I33*Курс!$B$3,0)</f>
        <v>82610</v>
      </c>
      <c r="K33" s="205">
        <v>0</v>
      </c>
      <c r="L33" s="203">
        <f t="shared" si="0"/>
        <v>82610</v>
      </c>
      <c r="M33" s="178"/>
      <c r="N33" s="66"/>
      <c r="O33" s="67"/>
    </row>
    <row r="34" spans="2:15" ht="39.75" customHeight="1" thickBot="1" x14ac:dyDescent="0.35">
      <c r="B34" s="198" t="s">
        <v>392</v>
      </c>
      <c r="C34" s="188">
        <v>380</v>
      </c>
      <c r="D34" s="189">
        <v>115</v>
      </c>
      <c r="E34" s="190">
        <v>230</v>
      </c>
      <c r="F34" s="191">
        <v>13</v>
      </c>
      <c r="G34" s="190" t="s">
        <v>401</v>
      </c>
      <c r="H34" s="192" t="s">
        <v>405</v>
      </c>
      <c r="I34" s="193">
        <v>1347</v>
      </c>
      <c r="J34" s="201">
        <f>ROUND(I34*Курс!$B$3,0)</f>
        <v>85860</v>
      </c>
      <c r="K34" s="205">
        <v>0</v>
      </c>
      <c r="L34" s="203">
        <f t="shared" si="0"/>
        <v>85860</v>
      </c>
      <c r="M34" s="178"/>
      <c r="N34" s="66"/>
      <c r="O34" s="67"/>
    </row>
    <row r="35" spans="2:15" ht="39.75" customHeight="1" thickBot="1" x14ac:dyDescent="0.35">
      <c r="B35" s="198" t="s">
        <v>393</v>
      </c>
      <c r="C35" s="188">
        <v>380</v>
      </c>
      <c r="D35" s="189">
        <v>132</v>
      </c>
      <c r="E35" s="190">
        <v>264</v>
      </c>
      <c r="F35" s="191">
        <v>28</v>
      </c>
      <c r="G35" s="190" t="s">
        <v>402</v>
      </c>
      <c r="H35" s="192" t="s">
        <v>406</v>
      </c>
      <c r="I35" s="193">
        <v>1476</v>
      </c>
      <c r="J35" s="201">
        <f>ROUND(I35*Курс!$B$3,0)</f>
        <v>94083</v>
      </c>
      <c r="K35" s="205">
        <v>0</v>
      </c>
      <c r="L35" s="203">
        <f t="shared" si="0"/>
        <v>94083</v>
      </c>
      <c r="M35" s="178"/>
      <c r="N35" s="66"/>
      <c r="O35" s="67"/>
    </row>
    <row r="36" spans="2:15" ht="39.75" customHeight="1" thickBot="1" x14ac:dyDescent="0.35">
      <c r="B36" s="198" t="s">
        <v>394</v>
      </c>
      <c r="C36" s="188">
        <v>380</v>
      </c>
      <c r="D36" s="189">
        <v>160</v>
      </c>
      <c r="E36" s="190">
        <v>320</v>
      </c>
      <c r="F36" s="191">
        <v>28</v>
      </c>
      <c r="G36" s="190" t="s">
        <v>402</v>
      </c>
      <c r="H36" s="192" t="s">
        <v>406</v>
      </c>
      <c r="I36" s="193">
        <v>1544</v>
      </c>
      <c r="J36" s="201">
        <f>ROUND(I36*Курс!$B$3,0)</f>
        <v>98418</v>
      </c>
      <c r="K36" s="205">
        <v>0</v>
      </c>
      <c r="L36" s="203">
        <f t="shared" si="0"/>
        <v>98418</v>
      </c>
      <c r="M36" s="178"/>
      <c r="N36" s="66"/>
      <c r="O36" s="67"/>
    </row>
    <row r="37" spans="2:15" ht="39.75" customHeight="1" thickBot="1" x14ac:dyDescent="0.35">
      <c r="B37" s="198" t="s">
        <v>395</v>
      </c>
      <c r="C37" s="188">
        <v>380</v>
      </c>
      <c r="D37" s="189">
        <v>185</v>
      </c>
      <c r="E37" s="190">
        <v>370</v>
      </c>
      <c r="F37" s="191">
        <v>28</v>
      </c>
      <c r="G37" s="190" t="s">
        <v>402</v>
      </c>
      <c r="H37" s="192" t="s">
        <v>406</v>
      </c>
      <c r="I37" s="193">
        <v>1813</v>
      </c>
      <c r="J37" s="201">
        <f>ROUND(I37*Курс!$B$3,0)</f>
        <v>115564</v>
      </c>
      <c r="K37" s="205">
        <v>0</v>
      </c>
      <c r="L37" s="203">
        <f t="shared" si="0"/>
        <v>115564</v>
      </c>
      <c r="M37" s="178"/>
      <c r="N37" s="66"/>
      <c r="O37" s="67"/>
    </row>
    <row r="38" spans="2:15" ht="39.75" customHeight="1" thickBot="1" x14ac:dyDescent="0.35">
      <c r="B38" s="198" t="s">
        <v>396</v>
      </c>
      <c r="C38" s="188">
        <v>380</v>
      </c>
      <c r="D38" s="189">
        <v>200</v>
      </c>
      <c r="E38" s="190">
        <v>400</v>
      </c>
      <c r="F38" s="191">
        <v>28</v>
      </c>
      <c r="G38" s="190" t="s">
        <v>402</v>
      </c>
      <c r="H38" s="192" t="s">
        <v>406</v>
      </c>
      <c r="I38" s="193">
        <v>1858</v>
      </c>
      <c r="J38" s="201">
        <f>ROUND(I38*Курс!$B$3,0)</f>
        <v>118433</v>
      </c>
      <c r="K38" s="205">
        <v>0</v>
      </c>
      <c r="L38" s="203">
        <f t="shared" si="0"/>
        <v>118433</v>
      </c>
      <c r="M38" s="178"/>
      <c r="N38" s="66"/>
      <c r="O38" s="67"/>
    </row>
    <row r="39" spans="2:15" ht="39.75" customHeight="1" thickBot="1" x14ac:dyDescent="0.35">
      <c r="B39" s="198" t="s">
        <v>397</v>
      </c>
      <c r="C39" s="188">
        <v>380</v>
      </c>
      <c r="D39" s="189">
        <v>250</v>
      </c>
      <c r="E39" s="190">
        <v>500</v>
      </c>
      <c r="F39" s="191">
        <v>43</v>
      </c>
      <c r="G39" s="190" t="s">
        <v>403</v>
      </c>
      <c r="H39" s="192" t="s">
        <v>407</v>
      </c>
      <c r="I39" s="193">
        <v>2133</v>
      </c>
      <c r="J39" s="201">
        <f>ROUND(I39*Курс!$B$3,0)</f>
        <v>135962</v>
      </c>
      <c r="K39" s="205">
        <v>0</v>
      </c>
      <c r="L39" s="203">
        <f t="shared" si="0"/>
        <v>135962</v>
      </c>
      <c r="M39" s="178"/>
      <c r="N39" s="66"/>
      <c r="O39" s="67"/>
    </row>
    <row r="40" spans="2:15" ht="27.75" customHeight="1" x14ac:dyDescent="0.2">
      <c r="B40" s="195" t="s">
        <v>446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</row>
    <row r="41" spans="2:15" ht="16.5" x14ac:dyDescent="0.25">
      <c r="B41" s="164"/>
      <c r="C41" s="165"/>
      <c r="D41" s="165"/>
      <c r="E41"/>
      <c r="F41"/>
    </row>
    <row r="42" spans="2:15" ht="15.75" x14ac:dyDescent="0.25">
      <c r="B42" s="169"/>
      <c r="C42" s="165"/>
      <c r="D42" s="165"/>
      <c r="E42" s="40"/>
      <c r="F42"/>
    </row>
    <row r="43" spans="2:15" ht="16.5" x14ac:dyDescent="0.25">
      <c r="B43" s="166"/>
      <c r="C43" s="165"/>
      <c r="D43" s="165"/>
      <c r="E43"/>
      <c r="F43"/>
    </row>
    <row r="44" spans="2:15" ht="16.5" x14ac:dyDescent="0.25">
      <c r="B44" s="164"/>
      <c r="C44" s="165"/>
      <c r="D44" s="165"/>
      <c r="E44"/>
      <c r="F44"/>
    </row>
    <row r="45" spans="2:15" ht="15.75" x14ac:dyDescent="0.25">
      <c r="B45" s="167"/>
      <c r="C45" s="165"/>
      <c r="D45" s="165"/>
      <c r="E45"/>
      <c r="F45"/>
    </row>
    <row r="46" spans="2:15" ht="15.75" x14ac:dyDescent="0.25">
      <c r="B46" s="165"/>
      <c r="C46" s="168"/>
      <c r="D46" s="165"/>
      <c r="E46"/>
      <c r="F46"/>
    </row>
    <row r="47" spans="2:15" x14ac:dyDescent="0.2">
      <c r="B47" s="40"/>
      <c r="C47"/>
      <c r="D47"/>
      <c r="E47"/>
      <c r="F47"/>
    </row>
  </sheetData>
  <autoFilter ref="B1:L23"/>
  <mergeCells count="2">
    <mergeCell ref="M2:M39"/>
    <mergeCell ref="B40:L40"/>
  </mergeCells>
  <phoneticPr fontId="0" type="noConversion"/>
  <pageMargins left="0.55118110236220474" right="0.51181102362204722" top="0.98425196850393704" bottom="0.98425196850393704" header="0.51181102362204722" footer="0.51181102362204722"/>
  <pageSetup paperSize="9" scale="45" orientation="portrait" r:id="rId1"/>
  <headerFooter alignWithMargins="0">
    <oddHeader>&amp;L&amp;12&amp;P из &amp;N&amp;C&amp;12Прайс-лист на устройства плавного пуска Силиум&amp;R&amp;12&amp;D</oddHeader>
    <oddFooter>&amp;C&amp;14ООО"Силиум" Горкунов И.А.
моб.8-901-705-09-13
почта-i.gorkunov@siliumtech.com
сайт www.siliumtech.com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"/>
  <sheetViews>
    <sheetView zoomScale="106" zoomScaleNormal="106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7" sqref="N7"/>
    </sheetView>
  </sheetViews>
  <sheetFormatPr defaultRowHeight="12.75" x14ac:dyDescent="0.2"/>
  <cols>
    <col min="1" max="1" width="22.140625" style="95" customWidth="1"/>
    <col min="2" max="2" width="4.42578125" customWidth="1"/>
    <col min="3" max="3" width="7.7109375" style="62" customWidth="1"/>
    <col min="4" max="4" width="12.5703125" customWidth="1"/>
    <col min="5" max="5" width="8.7109375" customWidth="1"/>
    <col min="6" max="6" width="6.42578125" customWidth="1"/>
    <col min="7" max="7" width="14" customWidth="1"/>
    <col min="8" max="8" width="18.85546875" customWidth="1"/>
    <col min="9" max="9" width="10.28515625" bestFit="1" customWidth="1"/>
    <col min="10" max="10" width="10" customWidth="1"/>
    <col min="11" max="11" width="7.5703125" style="11" customWidth="1"/>
    <col min="12" max="12" width="11.28515625" style="11" customWidth="1"/>
    <col min="13" max="13" width="12.7109375" style="11" bestFit="1" customWidth="1"/>
    <col min="14" max="14" width="9.7109375" bestFit="1" customWidth="1"/>
  </cols>
  <sheetData>
    <row r="1" spans="1:14" s="40" customFormat="1" ht="49.5" customHeight="1" x14ac:dyDescent="0.2">
      <c r="A1" s="151" t="s">
        <v>28</v>
      </c>
      <c r="B1" s="155" t="s">
        <v>29</v>
      </c>
      <c r="C1" s="152" t="s">
        <v>0</v>
      </c>
      <c r="D1" s="151" t="s">
        <v>30</v>
      </c>
      <c r="E1" s="151" t="s">
        <v>2</v>
      </c>
      <c r="F1" s="151" t="s">
        <v>3</v>
      </c>
      <c r="G1" s="151" t="s">
        <v>417</v>
      </c>
      <c r="H1" s="151" t="s">
        <v>418</v>
      </c>
      <c r="I1" s="151" t="s">
        <v>280</v>
      </c>
      <c r="J1" s="153" t="str">
        <f>CONCATENATE("Цена розн., руб на ",TEXT(Курс!$A$3,"ДД.ММ.ГГГГ"))</f>
        <v>Цена розн., руб на 22.03.2019</v>
      </c>
      <c r="K1" s="151" t="s">
        <v>131</v>
      </c>
      <c r="L1" s="151" t="s">
        <v>132</v>
      </c>
      <c r="M1" s="154"/>
    </row>
    <row r="2" spans="1:14" s="64" customFormat="1" ht="15.75" customHeight="1" x14ac:dyDescent="0.2">
      <c r="A2" s="156" t="s">
        <v>114</v>
      </c>
      <c r="B2" s="89">
        <v>1</v>
      </c>
      <c r="C2" s="75">
        <v>220</v>
      </c>
      <c r="D2" s="76">
        <v>0.75</v>
      </c>
      <c r="E2" s="76">
        <v>4</v>
      </c>
      <c r="F2" s="74">
        <v>2</v>
      </c>
      <c r="G2" s="74" t="s">
        <v>258</v>
      </c>
      <c r="H2" s="74" t="s">
        <v>259</v>
      </c>
      <c r="I2" s="77">
        <v>126</v>
      </c>
      <c r="J2" s="77">
        <f>ROUND(I2*Курс!$B$3,0)</f>
        <v>8031</v>
      </c>
      <c r="K2" s="78">
        <v>0</v>
      </c>
      <c r="L2" s="77">
        <f t="shared" ref="L2:L39" si="0">ROUND((1-K2)*J2,0)</f>
        <v>8031</v>
      </c>
      <c r="M2" s="63"/>
    </row>
    <row r="3" spans="1:14" s="64" customFormat="1" ht="15.75" customHeight="1" x14ac:dyDescent="0.2">
      <c r="A3" s="74" t="s">
        <v>115</v>
      </c>
      <c r="B3" s="89">
        <v>1</v>
      </c>
      <c r="C3" s="75">
        <v>220</v>
      </c>
      <c r="D3" s="76">
        <v>1.5</v>
      </c>
      <c r="E3" s="76">
        <v>7</v>
      </c>
      <c r="F3" s="74">
        <v>2</v>
      </c>
      <c r="G3" s="74" t="s">
        <v>258</v>
      </c>
      <c r="H3" s="74" t="s">
        <v>259</v>
      </c>
      <c r="I3" s="77">
        <v>132</v>
      </c>
      <c r="J3" s="77">
        <f>ROUND(I3*Курс!$B$3,0)</f>
        <v>8414</v>
      </c>
      <c r="K3" s="78">
        <v>0</v>
      </c>
      <c r="L3" s="77">
        <f t="shared" si="0"/>
        <v>8414</v>
      </c>
      <c r="M3" s="63"/>
    </row>
    <row r="4" spans="1:14" s="64" customFormat="1" ht="12" x14ac:dyDescent="0.2">
      <c r="A4" s="74" t="s">
        <v>127</v>
      </c>
      <c r="B4" s="89">
        <v>1</v>
      </c>
      <c r="C4" s="75">
        <v>220</v>
      </c>
      <c r="D4" s="76" t="s">
        <v>355</v>
      </c>
      <c r="E4" s="76">
        <v>10</v>
      </c>
      <c r="F4" s="74">
        <v>3</v>
      </c>
      <c r="G4" s="74" t="s">
        <v>260</v>
      </c>
      <c r="H4" s="74" t="s">
        <v>261</v>
      </c>
      <c r="I4" s="77">
        <v>225</v>
      </c>
      <c r="J4" s="77">
        <f>ROUND(I4*Курс!$B$3,0)</f>
        <v>14342</v>
      </c>
      <c r="K4" s="78">
        <v>0</v>
      </c>
      <c r="L4" s="77">
        <f t="shared" si="0"/>
        <v>14342</v>
      </c>
      <c r="M4" s="63"/>
    </row>
    <row r="5" spans="1:14" s="64" customFormat="1" ht="11.25" customHeight="1" x14ac:dyDescent="0.2">
      <c r="A5" s="74" t="s">
        <v>178</v>
      </c>
      <c r="B5" s="89">
        <v>1</v>
      </c>
      <c r="C5" s="75">
        <v>220</v>
      </c>
      <c r="D5" s="76" t="s">
        <v>356</v>
      </c>
      <c r="E5" s="76">
        <v>16</v>
      </c>
      <c r="F5" s="74">
        <v>5</v>
      </c>
      <c r="G5" s="74" t="s">
        <v>262</v>
      </c>
      <c r="H5" s="74" t="s">
        <v>263</v>
      </c>
      <c r="I5" s="77">
        <v>310</v>
      </c>
      <c r="J5" s="77">
        <f>ROUND(I5*Курс!$B$3,0)</f>
        <v>19760</v>
      </c>
      <c r="K5" s="78">
        <v>0</v>
      </c>
      <c r="L5" s="77">
        <f t="shared" si="0"/>
        <v>19760</v>
      </c>
      <c r="M5" s="63"/>
    </row>
    <row r="6" spans="1:14" s="64" customFormat="1" ht="12" customHeight="1" x14ac:dyDescent="0.2">
      <c r="A6" s="150" t="s">
        <v>179</v>
      </c>
      <c r="B6" s="89">
        <v>1</v>
      </c>
      <c r="C6" s="75">
        <v>220</v>
      </c>
      <c r="D6" s="76" t="s">
        <v>357</v>
      </c>
      <c r="E6" s="76">
        <v>23</v>
      </c>
      <c r="F6" s="74">
        <v>5</v>
      </c>
      <c r="G6" s="74" t="s">
        <v>262</v>
      </c>
      <c r="H6" s="74" t="s">
        <v>263</v>
      </c>
      <c r="I6" s="77">
        <v>433</v>
      </c>
      <c r="J6" s="77">
        <f>ROUND(I6*Курс!$B$3,0)</f>
        <v>27600</v>
      </c>
      <c r="K6" s="78">
        <v>0</v>
      </c>
      <c r="L6" s="77">
        <f t="shared" si="0"/>
        <v>27600</v>
      </c>
      <c r="M6" s="63"/>
    </row>
    <row r="7" spans="1:14" s="64" customFormat="1" ht="13.5" customHeight="1" x14ac:dyDescent="0.2">
      <c r="A7" s="147" t="s">
        <v>180</v>
      </c>
      <c r="B7" s="104">
        <v>3</v>
      </c>
      <c r="C7" s="105">
        <v>380</v>
      </c>
      <c r="D7" s="106" t="s">
        <v>181</v>
      </c>
      <c r="E7" s="106" t="s">
        <v>182</v>
      </c>
      <c r="F7" s="107">
        <v>2</v>
      </c>
      <c r="G7" s="107" t="s">
        <v>258</v>
      </c>
      <c r="H7" s="107" t="s">
        <v>259</v>
      </c>
      <c r="I7" s="108">
        <v>134</v>
      </c>
      <c r="J7" s="108">
        <f>ROUND(I7*Курс!$B$3,0)</f>
        <v>8541</v>
      </c>
      <c r="K7" s="109">
        <v>0</v>
      </c>
      <c r="L7" s="110">
        <f t="shared" si="0"/>
        <v>8541</v>
      </c>
      <c r="M7" s="63"/>
      <c r="N7" s="63"/>
    </row>
    <row r="8" spans="1:14" s="64" customFormat="1" ht="14.25" customHeight="1" x14ac:dyDescent="0.2">
      <c r="A8" s="79" t="s">
        <v>183</v>
      </c>
      <c r="B8" s="90">
        <v>3</v>
      </c>
      <c r="C8" s="80">
        <v>380</v>
      </c>
      <c r="D8" s="81" t="s">
        <v>184</v>
      </c>
      <c r="E8" s="81" t="s">
        <v>185</v>
      </c>
      <c r="F8" s="79">
        <v>2</v>
      </c>
      <c r="G8" s="79" t="s">
        <v>258</v>
      </c>
      <c r="H8" s="79" t="s">
        <v>259</v>
      </c>
      <c r="I8" s="82">
        <v>140</v>
      </c>
      <c r="J8" s="82">
        <f>ROUND(I8*Курс!$B$3,0)</f>
        <v>8924</v>
      </c>
      <c r="K8" s="83">
        <v>0</v>
      </c>
      <c r="L8" s="96">
        <f t="shared" si="0"/>
        <v>8924</v>
      </c>
      <c r="M8" s="63"/>
      <c r="N8" s="63"/>
    </row>
    <row r="9" spans="1:14" s="64" customFormat="1" ht="14.25" customHeight="1" x14ac:dyDescent="0.2">
      <c r="A9" s="79" t="s">
        <v>186</v>
      </c>
      <c r="B9" s="90">
        <v>3</v>
      </c>
      <c r="C9" s="80">
        <v>380</v>
      </c>
      <c r="D9" s="81" t="s">
        <v>187</v>
      </c>
      <c r="E9" s="81" t="s">
        <v>188</v>
      </c>
      <c r="F9" s="79">
        <v>2</v>
      </c>
      <c r="G9" s="79" t="s">
        <v>258</v>
      </c>
      <c r="H9" s="79" t="s">
        <v>259</v>
      </c>
      <c r="I9" s="82">
        <v>157</v>
      </c>
      <c r="J9" s="82">
        <f>ROUND(I9*Курс!$B$3,0)</f>
        <v>10007</v>
      </c>
      <c r="K9" s="83">
        <v>0</v>
      </c>
      <c r="L9" s="96">
        <f t="shared" si="0"/>
        <v>10007</v>
      </c>
      <c r="M9" s="63"/>
      <c r="N9" s="63"/>
    </row>
    <row r="10" spans="1:14" s="64" customFormat="1" ht="14.25" customHeight="1" x14ac:dyDescent="0.2">
      <c r="A10" s="79" t="s">
        <v>189</v>
      </c>
      <c r="B10" s="90">
        <v>3</v>
      </c>
      <c r="C10" s="80">
        <v>380</v>
      </c>
      <c r="D10" s="81" t="s">
        <v>190</v>
      </c>
      <c r="E10" s="81" t="s">
        <v>191</v>
      </c>
      <c r="F10" s="79">
        <v>3</v>
      </c>
      <c r="G10" s="79" t="s">
        <v>260</v>
      </c>
      <c r="H10" s="79" t="s">
        <v>261</v>
      </c>
      <c r="I10" s="82">
        <v>261</v>
      </c>
      <c r="J10" s="82">
        <f>ROUND(I10*Курс!$B$3,0)</f>
        <v>16637</v>
      </c>
      <c r="K10" s="83">
        <v>0</v>
      </c>
      <c r="L10" s="96">
        <f t="shared" si="0"/>
        <v>16637</v>
      </c>
      <c r="M10" s="63"/>
      <c r="N10" s="63"/>
    </row>
    <row r="11" spans="1:14" s="64" customFormat="1" ht="14.25" customHeight="1" x14ac:dyDescent="0.2">
      <c r="A11" s="79" t="s">
        <v>192</v>
      </c>
      <c r="B11" s="90">
        <v>3</v>
      </c>
      <c r="C11" s="80">
        <v>380</v>
      </c>
      <c r="D11" s="81" t="s">
        <v>193</v>
      </c>
      <c r="E11" s="81" t="s">
        <v>194</v>
      </c>
      <c r="F11" s="79">
        <v>3</v>
      </c>
      <c r="G11" s="79" t="s">
        <v>260</v>
      </c>
      <c r="H11" s="79" t="s">
        <v>261</v>
      </c>
      <c r="I11" s="82">
        <v>325</v>
      </c>
      <c r="J11" s="82">
        <f>ROUND(I11*Курс!$B$3,0)</f>
        <v>20716</v>
      </c>
      <c r="K11" s="83">
        <v>0</v>
      </c>
      <c r="L11" s="96">
        <f t="shared" si="0"/>
        <v>20716</v>
      </c>
      <c r="M11" s="63"/>
      <c r="N11" s="63"/>
    </row>
    <row r="12" spans="1:14" s="64" customFormat="1" ht="12.75" customHeight="1" x14ac:dyDescent="0.2">
      <c r="A12" s="79" t="s">
        <v>195</v>
      </c>
      <c r="B12" s="90">
        <v>3</v>
      </c>
      <c r="C12" s="80">
        <v>380</v>
      </c>
      <c r="D12" s="81" t="s">
        <v>196</v>
      </c>
      <c r="E12" s="81" t="s">
        <v>197</v>
      </c>
      <c r="F12" s="79">
        <v>5</v>
      </c>
      <c r="G12" s="79" t="s">
        <v>262</v>
      </c>
      <c r="H12" s="79" t="s">
        <v>263</v>
      </c>
      <c r="I12" s="82">
        <v>346</v>
      </c>
      <c r="J12" s="82">
        <f>ROUND(I12*Курс!$B$3,0)</f>
        <v>22055</v>
      </c>
      <c r="K12" s="83">
        <v>0</v>
      </c>
      <c r="L12" s="96">
        <f t="shared" si="0"/>
        <v>22055</v>
      </c>
      <c r="M12" s="63"/>
      <c r="N12" s="63"/>
    </row>
    <row r="13" spans="1:14" s="64" customFormat="1" ht="14.25" customHeight="1" x14ac:dyDescent="0.2">
      <c r="A13" s="79" t="s">
        <v>198</v>
      </c>
      <c r="B13" s="90">
        <v>3</v>
      </c>
      <c r="C13" s="80">
        <v>380</v>
      </c>
      <c r="D13" s="81" t="s">
        <v>199</v>
      </c>
      <c r="E13" s="81" t="s">
        <v>200</v>
      </c>
      <c r="F13" s="79">
        <v>5</v>
      </c>
      <c r="G13" s="79" t="s">
        <v>262</v>
      </c>
      <c r="H13" s="79" t="s">
        <v>263</v>
      </c>
      <c r="I13" s="82">
        <v>493</v>
      </c>
      <c r="J13" s="82">
        <f>ROUND(I13*Курс!$B$3,0)</f>
        <v>31425</v>
      </c>
      <c r="K13" s="83">
        <v>0</v>
      </c>
      <c r="L13" s="96">
        <f t="shared" si="0"/>
        <v>31425</v>
      </c>
      <c r="M13" s="63"/>
      <c r="N13" s="63"/>
    </row>
    <row r="14" spans="1:14" s="64" customFormat="1" ht="14.25" customHeight="1" x14ac:dyDescent="0.2">
      <c r="A14" s="79" t="s">
        <v>201</v>
      </c>
      <c r="B14" s="90">
        <v>3</v>
      </c>
      <c r="C14" s="80">
        <v>380</v>
      </c>
      <c r="D14" s="81" t="s">
        <v>202</v>
      </c>
      <c r="E14" s="81" t="s">
        <v>203</v>
      </c>
      <c r="F14" s="79">
        <v>8</v>
      </c>
      <c r="G14" s="79" t="s">
        <v>264</v>
      </c>
      <c r="H14" s="79" t="s">
        <v>265</v>
      </c>
      <c r="I14" s="82">
        <v>533</v>
      </c>
      <c r="J14" s="82">
        <f>ROUND(I14*Курс!$B$3,0)</f>
        <v>33974</v>
      </c>
      <c r="K14" s="83">
        <v>0</v>
      </c>
      <c r="L14" s="96">
        <f t="shared" si="0"/>
        <v>33974</v>
      </c>
      <c r="M14" s="63"/>
      <c r="N14" s="63"/>
    </row>
    <row r="15" spans="1:14" s="64" customFormat="1" ht="14.25" customHeight="1" x14ac:dyDescent="0.2">
      <c r="A15" s="79" t="s">
        <v>204</v>
      </c>
      <c r="B15" s="90">
        <v>3</v>
      </c>
      <c r="C15" s="80">
        <v>380</v>
      </c>
      <c r="D15" s="81" t="s">
        <v>205</v>
      </c>
      <c r="E15" s="81" t="s">
        <v>206</v>
      </c>
      <c r="F15" s="79">
        <v>8</v>
      </c>
      <c r="G15" s="79" t="s">
        <v>264</v>
      </c>
      <c r="H15" s="79" t="s">
        <v>265</v>
      </c>
      <c r="I15" s="82">
        <v>652</v>
      </c>
      <c r="J15" s="82">
        <f>ROUND(I15*Курс!$B$3,0)</f>
        <v>41560</v>
      </c>
      <c r="K15" s="83">
        <v>0</v>
      </c>
      <c r="L15" s="96">
        <f t="shared" si="0"/>
        <v>41560</v>
      </c>
      <c r="M15" s="63"/>
      <c r="N15" s="63"/>
    </row>
    <row r="16" spans="1:14" s="64" customFormat="1" ht="12.75" customHeight="1" x14ac:dyDescent="0.2">
      <c r="A16" s="79" t="s">
        <v>207</v>
      </c>
      <c r="B16" s="90">
        <v>3</v>
      </c>
      <c r="C16" s="80">
        <v>380</v>
      </c>
      <c r="D16" s="81" t="s">
        <v>208</v>
      </c>
      <c r="E16" s="81" t="s">
        <v>209</v>
      </c>
      <c r="F16" s="79">
        <v>9</v>
      </c>
      <c r="G16" s="79" t="s">
        <v>264</v>
      </c>
      <c r="H16" s="79" t="s">
        <v>265</v>
      </c>
      <c r="I16" s="82">
        <v>1073</v>
      </c>
      <c r="J16" s="82">
        <f>ROUND(I16*Курс!$B$3,0)</f>
        <v>68395</v>
      </c>
      <c r="K16" s="83">
        <v>0</v>
      </c>
      <c r="L16" s="96">
        <f t="shared" si="0"/>
        <v>68395</v>
      </c>
      <c r="M16" s="63"/>
      <c r="N16" s="63"/>
    </row>
    <row r="17" spans="1:14" s="64" customFormat="1" ht="12" customHeight="1" x14ac:dyDescent="0.2">
      <c r="A17" s="79" t="s">
        <v>210</v>
      </c>
      <c r="B17" s="90">
        <v>3</v>
      </c>
      <c r="C17" s="80">
        <v>380</v>
      </c>
      <c r="D17" s="81" t="s">
        <v>211</v>
      </c>
      <c r="E17" s="81" t="s">
        <v>212</v>
      </c>
      <c r="F17" s="79">
        <v>25</v>
      </c>
      <c r="G17" s="79" t="s">
        <v>266</v>
      </c>
      <c r="H17" s="79" t="s">
        <v>267</v>
      </c>
      <c r="I17" s="82">
        <v>1162</v>
      </c>
      <c r="J17" s="82">
        <f>ROUND(I17*Курс!$B$3,0)</f>
        <v>74068</v>
      </c>
      <c r="K17" s="83">
        <v>0</v>
      </c>
      <c r="L17" s="96">
        <f t="shared" si="0"/>
        <v>74068</v>
      </c>
      <c r="M17" s="63"/>
      <c r="N17" s="63"/>
    </row>
    <row r="18" spans="1:14" s="64" customFormat="1" ht="15" customHeight="1" x14ac:dyDescent="0.2">
      <c r="A18" s="79" t="s">
        <v>213</v>
      </c>
      <c r="B18" s="90">
        <v>3</v>
      </c>
      <c r="C18" s="80">
        <v>380</v>
      </c>
      <c r="D18" s="81" t="s">
        <v>214</v>
      </c>
      <c r="E18" s="81" t="s">
        <v>215</v>
      </c>
      <c r="F18" s="79">
        <v>25</v>
      </c>
      <c r="G18" s="79" t="s">
        <v>266</v>
      </c>
      <c r="H18" s="79" t="s">
        <v>267</v>
      </c>
      <c r="I18" s="82">
        <v>1252</v>
      </c>
      <c r="J18" s="82">
        <f>ROUND(I18*Курс!$B$3,0)</f>
        <v>79805</v>
      </c>
      <c r="K18" s="83">
        <v>0</v>
      </c>
      <c r="L18" s="96">
        <f t="shared" si="0"/>
        <v>79805</v>
      </c>
      <c r="M18" s="63"/>
      <c r="N18" s="63"/>
    </row>
    <row r="19" spans="1:14" s="64" customFormat="1" ht="13.5" customHeight="1" x14ac:dyDescent="0.2">
      <c r="A19" s="79" t="s">
        <v>216</v>
      </c>
      <c r="B19" s="90">
        <v>3</v>
      </c>
      <c r="C19" s="80">
        <v>380</v>
      </c>
      <c r="D19" s="81" t="s">
        <v>217</v>
      </c>
      <c r="E19" s="81" t="s">
        <v>218</v>
      </c>
      <c r="F19" s="79">
        <v>40</v>
      </c>
      <c r="G19" s="79" t="s">
        <v>268</v>
      </c>
      <c r="H19" s="79" t="s">
        <v>269</v>
      </c>
      <c r="I19" s="82">
        <v>1664</v>
      </c>
      <c r="J19" s="82">
        <f>ROUND(I19*Курс!$B$3,0)</f>
        <v>106067</v>
      </c>
      <c r="K19" s="83">
        <v>0</v>
      </c>
      <c r="L19" s="96">
        <f t="shared" si="0"/>
        <v>106067</v>
      </c>
      <c r="M19" s="63"/>
      <c r="N19" s="63"/>
    </row>
    <row r="20" spans="1:14" s="64" customFormat="1" ht="13.5" customHeight="1" x14ac:dyDescent="0.2">
      <c r="A20" s="79" t="s">
        <v>219</v>
      </c>
      <c r="B20" s="90">
        <v>3</v>
      </c>
      <c r="C20" s="80">
        <v>380</v>
      </c>
      <c r="D20" s="81" t="s">
        <v>220</v>
      </c>
      <c r="E20" s="81" t="s">
        <v>221</v>
      </c>
      <c r="F20" s="79">
        <v>40</v>
      </c>
      <c r="G20" s="79" t="s">
        <v>268</v>
      </c>
      <c r="H20" s="79" t="s">
        <v>269</v>
      </c>
      <c r="I20" s="82">
        <v>1872</v>
      </c>
      <c r="J20" s="82">
        <f>ROUND(I20*Курс!$B$3,0)</f>
        <v>119325</v>
      </c>
      <c r="K20" s="83">
        <v>0</v>
      </c>
      <c r="L20" s="96">
        <f t="shared" si="0"/>
        <v>119325</v>
      </c>
      <c r="M20" s="63"/>
      <c r="N20" s="63"/>
    </row>
    <row r="21" spans="1:14" s="64" customFormat="1" ht="12.75" customHeight="1" x14ac:dyDescent="0.2">
      <c r="A21" s="79" t="s">
        <v>222</v>
      </c>
      <c r="B21" s="90">
        <v>3</v>
      </c>
      <c r="C21" s="80">
        <v>380</v>
      </c>
      <c r="D21" s="81" t="s">
        <v>223</v>
      </c>
      <c r="E21" s="81" t="s">
        <v>224</v>
      </c>
      <c r="F21" s="79">
        <v>51</v>
      </c>
      <c r="G21" s="79" t="s">
        <v>270</v>
      </c>
      <c r="H21" s="79" t="s">
        <v>271</v>
      </c>
      <c r="I21" s="82">
        <v>2364</v>
      </c>
      <c r="J21" s="82">
        <f>ROUND(I21*Курс!$B$3,0)</f>
        <v>150686</v>
      </c>
      <c r="K21" s="83">
        <v>0</v>
      </c>
      <c r="L21" s="96">
        <f t="shared" si="0"/>
        <v>150686</v>
      </c>
      <c r="M21" s="63"/>
      <c r="N21" s="63"/>
    </row>
    <row r="22" spans="1:14" s="64" customFormat="1" ht="13.5" customHeight="1" x14ac:dyDescent="0.2">
      <c r="A22" s="79" t="s">
        <v>225</v>
      </c>
      <c r="B22" s="90">
        <v>3</v>
      </c>
      <c r="C22" s="80">
        <v>380</v>
      </c>
      <c r="D22" s="81" t="s">
        <v>226</v>
      </c>
      <c r="E22" s="81" t="s">
        <v>227</v>
      </c>
      <c r="F22" s="79">
        <v>51</v>
      </c>
      <c r="G22" s="79" t="s">
        <v>270</v>
      </c>
      <c r="H22" s="79" t="s">
        <v>271</v>
      </c>
      <c r="I22" s="82">
        <v>2722</v>
      </c>
      <c r="J22" s="82">
        <f>ROUND(I22*Курс!$B$3,0)</f>
        <v>173506</v>
      </c>
      <c r="K22" s="83">
        <v>0</v>
      </c>
      <c r="L22" s="96">
        <f t="shared" si="0"/>
        <v>173506</v>
      </c>
      <c r="M22" s="63"/>
      <c r="N22" s="63"/>
    </row>
    <row r="23" spans="1:14" s="64" customFormat="1" ht="14.25" customHeight="1" x14ac:dyDescent="0.2">
      <c r="A23" s="79" t="s">
        <v>248</v>
      </c>
      <c r="B23" s="90">
        <v>3</v>
      </c>
      <c r="C23" s="80">
        <v>380</v>
      </c>
      <c r="D23" s="81" t="s">
        <v>228</v>
      </c>
      <c r="E23" s="81" t="s">
        <v>229</v>
      </c>
      <c r="F23" s="79">
        <v>75</v>
      </c>
      <c r="G23" s="79" t="s">
        <v>272</v>
      </c>
      <c r="H23" s="79" t="s">
        <v>273</v>
      </c>
      <c r="I23" s="82">
        <v>3547</v>
      </c>
      <c r="J23" s="82">
        <f>ROUND(I23*Курс!$B$3,0)</f>
        <v>226093</v>
      </c>
      <c r="K23" s="83">
        <v>0</v>
      </c>
      <c r="L23" s="96">
        <f t="shared" si="0"/>
        <v>226093</v>
      </c>
      <c r="M23" s="63"/>
      <c r="N23" s="63"/>
    </row>
    <row r="24" spans="1:14" s="64" customFormat="1" ht="14.25" customHeight="1" x14ac:dyDescent="0.2">
      <c r="A24" s="79" t="s">
        <v>249</v>
      </c>
      <c r="B24" s="90">
        <v>3</v>
      </c>
      <c r="C24" s="80">
        <v>380</v>
      </c>
      <c r="D24" s="81" t="s">
        <v>230</v>
      </c>
      <c r="E24" s="81" t="s">
        <v>231</v>
      </c>
      <c r="F24" s="79">
        <v>75</v>
      </c>
      <c r="G24" s="79" t="s">
        <v>272</v>
      </c>
      <c r="H24" s="79" t="s">
        <v>273</v>
      </c>
      <c r="I24" s="82">
        <v>4143</v>
      </c>
      <c r="J24" s="82">
        <f>ROUND(I24*Курс!$B$3,0)</f>
        <v>264083</v>
      </c>
      <c r="K24" s="83">
        <v>0</v>
      </c>
      <c r="L24" s="96">
        <f t="shared" si="0"/>
        <v>264083</v>
      </c>
      <c r="M24" s="63"/>
      <c r="N24" s="63"/>
    </row>
    <row r="25" spans="1:14" s="64" customFormat="1" ht="12" customHeight="1" x14ac:dyDescent="0.2">
      <c r="A25" s="79" t="s">
        <v>250</v>
      </c>
      <c r="B25" s="90">
        <v>3</v>
      </c>
      <c r="C25" s="80">
        <v>380</v>
      </c>
      <c r="D25" s="81" t="s">
        <v>232</v>
      </c>
      <c r="E25" s="81" t="s">
        <v>233</v>
      </c>
      <c r="F25" s="79">
        <v>108</v>
      </c>
      <c r="G25" s="79" t="s">
        <v>274</v>
      </c>
      <c r="H25" s="79" t="s">
        <v>275</v>
      </c>
      <c r="I25" s="82">
        <v>5502</v>
      </c>
      <c r="J25" s="82">
        <f>ROUND(I25*Курс!$B$3,0)</f>
        <v>350708</v>
      </c>
      <c r="K25" s="83">
        <v>0</v>
      </c>
      <c r="L25" s="96">
        <f t="shared" si="0"/>
        <v>350708</v>
      </c>
      <c r="M25" s="63"/>
      <c r="N25" s="63"/>
    </row>
    <row r="26" spans="1:14" s="64" customFormat="1" ht="11.25" customHeight="1" x14ac:dyDescent="0.2">
      <c r="A26" s="79" t="s">
        <v>251</v>
      </c>
      <c r="B26" s="90">
        <v>3</v>
      </c>
      <c r="C26" s="80">
        <v>380</v>
      </c>
      <c r="D26" s="81" t="s">
        <v>234</v>
      </c>
      <c r="E26" s="81" t="s">
        <v>235</v>
      </c>
      <c r="F26" s="79">
        <v>108</v>
      </c>
      <c r="G26" s="79" t="s">
        <v>274</v>
      </c>
      <c r="H26" s="79" t="s">
        <v>275</v>
      </c>
      <c r="I26" s="82">
        <v>6396</v>
      </c>
      <c r="J26" s="82">
        <f>ROUND(I26*Курс!$B$3,0)</f>
        <v>407694</v>
      </c>
      <c r="K26" s="83">
        <v>0</v>
      </c>
      <c r="L26" s="96">
        <f t="shared" si="0"/>
        <v>407694</v>
      </c>
      <c r="M26" s="63"/>
      <c r="N26" s="63"/>
    </row>
    <row r="27" spans="1:14" s="64" customFormat="1" ht="12.75" customHeight="1" x14ac:dyDescent="0.2">
      <c r="A27" s="79" t="s">
        <v>252</v>
      </c>
      <c r="B27" s="90">
        <v>3</v>
      </c>
      <c r="C27" s="80">
        <v>380</v>
      </c>
      <c r="D27" s="81" t="s">
        <v>236</v>
      </c>
      <c r="E27" s="81" t="s">
        <v>237</v>
      </c>
      <c r="F27" s="79">
        <v>108</v>
      </c>
      <c r="G27" s="79" t="s">
        <v>274</v>
      </c>
      <c r="H27" s="79" t="s">
        <v>275</v>
      </c>
      <c r="I27" s="82">
        <v>8459</v>
      </c>
      <c r="J27" s="82">
        <f>ROUND(I27*Курс!$B$3,0)</f>
        <v>539194</v>
      </c>
      <c r="K27" s="83">
        <v>0</v>
      </c>
      <c r="L27" s="96">
        <f t="shared" si="0"/>
        <v>539194</v>
      </c>
      <c r="M27" s="63"/>
      <c r="N27" s="63"/>
    </row>
    <row r="28" spans="1:14" s="64" customFormat="1" ht="14.25" customHeight="1" x14ac:dyDescent="0.2">
      <c r="A28" s="79" t="s">
        <v>253</v>
      </c>
      <c r="B28" s="90">
        <v>3</v>
      </c>
      <c r="C28" s="80">
        <v>380</v>
      </c>
      <c r="D28" s="81" t="s">
        <v>238</v>
      </c>
      <c r="E28" s="81" t="s">
        <v>239</v>
      </c>
      <c r="F28" s="79">
        <v>168</v>
      </c>
      <c r="G28" s="79" t="s">
        <v>276</v>
      </c>
      <c r="H28" s="79" t="s">
        <v>277</v>
      </c>
      <c r="I28" s="82">
        <v>9055</v>
      </c>
      <c r="J28" s="82">
        <f>ROUND(I28*Курс!$B$3,0)</f>
        <v>577184</v>
      </c>
      <c r="K28" s="83">
        <v>0</v>
      </c>
      <c r="L28" s="96">
        <f t="shared" si="0"/>
        <v>577184</v>
      </c>
      <c r="M28" s="63"/>
      <c r="N28" s="63"/>
    </row>
    <row r="29" spans="1:14" s="64" customFormat="1" ht="12.75" customHeight="1" x14ac:dyDescent="0.2">
      <c r="A29" s="79" t="s">
        <v>254</v>
      </c>
      <c r="B29" s="90">
        <v>3</v>
      </c>
      <c r="C29" s="80">
        <v>380</v>
      </c>
      <c r="D29" s="81" t="s">
        <v>240</v>
      </c>
      <c r="E29" s="81" t="s">
        <v>241</v>
      </c>
      <c r="F29" s="79">
        <v>168</v>
      </c>
      <c r="G29" s="79" t="s">
        <v>276</v>
      </c>
      <c r="H29" s="79" t="s">
        <v>277</v>
      </c>
      <c r="I29" s="82">
        <v>9651</v>
      </c>
      <c r="J29" s="82">
        <f>ROUND(I29*Курс!$B$3,0)</f>
        <v>615174</v>
      </c>
      <c r="K29" s="83">
        <v>0</v>
      </c>
      <c r="L29" s="96">
        <f t="shared" si="0"/>
        <v>615174</v>
      </c>
      <c r="M29" s="63"/>
      <c r="N29" s="63"/>
    </row>
    <row r="30" spans="1:14" s="64" customFormat="1" ht="14.25" customHeight="1" x14ac:dyDescent="0.2">
      <c r="A30" s="79" t="s">
        <v>255</v>
      </c>
      <c r="B30" s="90">
        <v>3</v>
      </c>
      <c r="C30" s="80">
        <v>380</v>
      </c>
      <c r="D30" s="81" t="s">
        <v>242</v>
      </c>
      <c r="E30" s="81" t="s">
        <v>243</v>
      </c>
      <c r="F30" s="79">
        <v>168</v>
      </c>
      <c r="G30" s="79" t="s">
        <v>276</v>
      </c>
      <c r="H30" s="79" t="s">
        <v>277</v>
      </c>
      <c r="I30" s="82">
        <v>12837</v>
      </c>
      <c r="J30" s="82">
        <f>ROUND(I30*Курс!$B$3,0)</f>
        <v>818256</v>
      </c>
      <c r="K30" s="83">
        <v>0</v>
      </c>
      <c r="L30" s="96">
        <f t="shared" si="0"/>
        <v>818256</v>
      </c>
      <c r="M30" s="63"/>
      <c r="N30" s="63"/>
    </row>
    <row r="31" spans="1:14" s="64" customFormat="1" ht="12" customHeight="1" x14ac:dyDescent="0.2">
      <c r="A31" s="79" t="s">
        <v>256</v>
      </c>
      <c r="B31" s="90">
        <v>3</v>
      </c>
      <c r="C31" s="80">
        <v>380</v>
      </c>
      <c r="D31" s="81" t="s">
        <v>244</v>
      </c>
      <c r="E31" s="81" t="s">
        <v>245</v>
      </c>
      <c r="F31" s="79">
        <v>252</v>
      </c>
      <c r="G31" s="79" t="s">
        <v>278</v>
      </c>
      <c r="H31" s="79" t="s">
        <v>279</v>
      </c>
      <c r="I31" s="82">
        <v>13433</v>
      </c>
      <c r="J31" s="82">
        <f>ROUND(I31*Курс!$B$3,0)</f>
        <v>856246</v>
      </c>
      <c r="K31" s="83">
        <v>0</v>
      </c>
      <c r="L31" s="96">
        <f t="shared" si="0"/>
        <v>856246</v>
      </c>
      <c r="M31" s="63"/>
      <c r="N31" s="63"/>
    </row>
    <row r="32" spans="1:14" s="64" customFormat="1" ht="12" customHeight="1" x14ac:dyDescent="0.2">
      <c r="A32" s="147" t="s">
        <v>257</v>
      </c>
      <c r="B32" s="97">
        <v>3</v>
      </c>
      <c r="C32" s="98">
        <v>380</v>
      </c>
      <c r="D32" s="99" t="s">
        <v>246</v>
      </c>
      <c r="E32" s="99" t="s">
        <v>247</v>
      </c>
      <c r="F32" s="100">
        <v>252</v>
      </c>
      <c r="G32" s="100" t="s">
        <v>278</v>
      </c>
      <c r="H32" s="100" t="s">
        <v>279</v>
      </c>
      <c r="I32" s="101">
        <v>13731</v>
      </c>
      <c r="J32" s="101">
        <f>ROUND(I32*Курс!$B$3,0)</f>
        <v>875241</v>
      </c>
      <c r="K32" s="102">
        <v>0</v>
      </c>
      <c r="L32" s="103">
        <f t="shared" si="0"/>
        <v>875241</v>
      </c>
      <c r="M32" s="63"/>
      <c r="N32" s="63"/>
    </row>
    <row r="33" spans="1:13" s="64" customFormat="1" ht="15.75" customHeight="1" x14ac:dyDescent="0.2">
      <c r="A33" s="149" t="s">
        <v>358</v>
      </c>
      <c r="B33" s="146">
        <v>1</v>
      </c>
      <c r="C33" s="85" t="s">
        <v>375</v>
      </c>
      <c r="D33" s="86" t="s">
        <v>359</v>
      </c>
      <c r="E33" s="86" t="s">
        <v>360</v>
      </c>
      <c r="F33" s="84">
        <v>2</v>
      </c>
      <c r="G33" s="84" t="s">
        <v>258</v>
      </c>
      <c r="H33" s="84" t="s">
        <v>259</v>
      </c>
      <c r="I33" s="87">
        <v>191</v>
      </c>
      <c r="J33" s="87">
        <f>ROUND(I33*Курс!$B$3,0)</f>
        <v>12175</v>
      </c>
      <c r="K33" s="88">
        <v>0</v>
      </c>
      <c r="L33" s="87">
        <f t="shared" si="0"/>
        <v>12175</v>
      </c>
      <c r="M33" s="63"/>
    </row>
    <row r="34" spans="1:13" s="64" customFormat="1" ht="12.75" customHeight="1" x14ac:dyDescent="0.2">
      <c r="A34" s="84" t="s">
        <v>361</v>
      </c>
      <c r="B34" s="146">
        <v>1</v>
      </c>
      <c r="C34" s="85" t="s">
        <v>375</v>
      </c>
      <c r="D34" s="86" t="s">
        <v>362</v>
      </c>
      <c r="E34" s="86" t="s">
        <v>363</v>
      </c>
      <c r="F34" s="84">
        <v>2</v>
      </c>
      <c r="G34" s="84" t="s">
        <v>258</v>
      </c>
      <c r="H34" s="84" t="s">
        <v>259</v>
      </c>
      <c r="I34" s="84">
        <v>208</v>
      </c>
      <c r="J34" s="87">
        <f>ROUND(I34*Курс!$B$3,0)</f>
        <v>13258</v>
      </c>
      <c r="K34" s="88">
        <v>0</v>
      </c>
      <c r="L34" s="87">
        <f t="shared" si="0"/>
        <v>13258</v>
      </c>
      <c r="M34" s="63"/>
    </row>
    <row r="35" spans="1:13" s="64" customFormat="1" ht="13.5" customHeight="1" x14ac:dyDescent="0.2">
      <c r="A35" s="84" t="s">
        <v>364</v>
      </c>
      <c r="B35" s="146">
        <v>1</v>
      </c>
      <c r="C35" s="85" t="s">
        <v>375</v>
      </c>
      <c r="D35" s="86" t="s">
        <v>355</v>
      </c>
      <c r="E35" s="86" t="s">
        <v>365</v>
      </c>
      <c r="F35" s="84">
        <v>3</v>
      </c>
      <c r="G35" s="84" t="s">
        <v>260</v>
      </c>
      <c r="H35" s="84" t="s">
        <v>261</v>
      </c>
      <c r="I35" s="84">
        <v>320</v>
      </c>
      <c r="J35" s="87">
        <f>ROUND(I35*Курс!$B$3,0)</f>
        <v>20397</v>
      </c>
      <c r="K35" s="88">
        <v>0</v>
      </c>
      <c r="L35" s="87">
        <f t="shared" si="0"/>
        <v>20397</v>
      </c>
      <c r="M35" s="63"/>
    </row>
    <row r="36" spans="1:13" s="64" customFormat="1" ht="15" customHeight="1" x14ac:dyDescent="0.2">
      <c r="A36" s="84" t="s">
        <v>366</v>
      </c>
      <c r="B36" s="146">
        <v>1</v>
      </c>
      <c r="C36" s="85" t="s">
        <v>375</v>
      </c>
      <c r="D36" s="86" t="s">
        <v>356</v>
      </c>
      <c r="E36" s="86" t="s">
        <v>367</v>
      </c>
      <c r="F36" s="84">
        <v>5</v>
      </c>
      <c r="G36" s="84" t="s">
        <v>262</v>
      </c>
      <c r="H36" s="84" t="s">
        <v>263</v>
      </c>
      <c r="I36" s="84">
        <v>397</v>
      </c>
      <c r="J36" s="87">
        <f>ROUND(I36*Курс!$B$3,0)</f>
        <v>25306</v>
      </c>
      <c r="K36" s="88">
        <v>0</v>
      </c>
      <c r="L36" s="87">
        <f t="shared" si="0"/>
        <v>25306</v>
      </c>
      <c r="M36" s="63"/>
    </row>
    <row r="37" spans="1:13" s="64" customFormat="1" ht="12" customHeight="1" x14ac:dyDescent="0.2">
      <c r="A37" s="84" t="s">
        <v>368</v>
      </c>
      <c r="B37" s="146">
        <v>1</v>
      </c>
      <c r="C37" s="85" t="s">
        <v>375</v>
      </c>
      <c r="D37" s="86" t="s">
        <v>357</v>
      </c>
      <c r="E37" s="86" t="s">
        <v>324</v>
      </c>
      <c r="F37" s="84">
        <v>5</v>
      </c>
      <c r="G37" s="84" t="s">
        <v>262</v>
      </c>
      <c r="H37" s="84" t="s">
        <v>263</v>
      </c>
      <c r="I37" s="84">
        <v>469</v>
      </c>
      <c r="J37" s="87">
        <f>ROUND(I37*Курс!$B$3,0)</f>
        <v>29895</v>
      </c>
      <c r="K37" s="88">
        <v>0</v>
      </c>
      <c r="L37" s="87">
        <f t="shared" si="0"/>
        <v>29895</v>
      </c>
      <c r="M37" s="63"/>
    </row>
    <row r="38" spans="1:13" s="64" customFormat="1" ht="12" customHeight="1" x14ac:dyDescent="0.2">
      <c r="A38" s="84" t="s">
        <v>369</v>
      </c>
      <c r="B38" s="146">
        <v>1</v>
      </c>
      <c r="C38" s="85" t="s">
        <v>375</v>
      </c>
      <c r="D38" s="86" t="s">
        <v>370</v>
      </c>
      <c r="E38" s="86" t="s">
        <v>371</v>
      </c>
      <c r="F38" s="84">
        <v>8</v>
      </c>
      <c r="G38" s="84" t="s">
        <v>264</v>
      </c>
      <c r="H38" s="84" t="s">
        <v>265</v>
      </c>
      <c r="I38" s="84">
        <v>600</v>
      </c>
      <c r="J38" s="87">
        <f>ROUND(I38*Курс!$B$3,0)</f>
        <v>38245</v>
      </c>
      <c r="K38" s="88">
        <v>0</v>
      </c>
      <c r="L38" s="87">
        <f t="shared" si="0"/>
        <v>38245</v>
      </c>
      <c r="M38" s="63"/>
    </row>
    <row r="39" spans="1:13" s="64" customFormat="1" ht="11.25" customHeight="1" x14ac:dyDescent="0.2">
      <c r="A39" s="148" t="s">
        <v>372</v>
      </c>
      <c r="B39" s="146">
        <v>1</v>
      </c>
      <c r="C39" s="85" t="s">
        <v>375</v>
      </c>
      <c r="D39" s="86" t="s">
        <v>373</v>
      </c>
      <c r="E39" s="86" t="s">
        <v>374</v>
      </c>
      <c r="F39" s="84">
        <v>8</v>
      </c>
      <c r="G39" s="84" t="s">
        <v>264</v>
      </c>
      <c r="H39" s="84" t="s">
        <v>265</v>
      </c>
      <c r="I39" s="84">
        <v>646</v>
      </c>
      <c r="J39" s="87">
        <f>ROUND(I39*Курс!$B$3,0)</f>
        <v>41177</v>
      </c>
      <c r="K39" s="88">
        <v>0</v>
      </c>
      <c r="L39" s="87">
        <f t="shared" si="0"/>
        <v>41177</v>
      </c>
      <c r="M39" s="63"/>
    </row>
    <row r="40" spans="1:13" ht="20.25" customHeight="1" x14ac:dyDescent="0.2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</row>
    <row r="41" spans="1:13" ht="13.5" x14ac:dyDescent="0.2">
      <c r="A41" s="91" t="s">
        <v>408</v>
      </c>
      <c r="B41" s="40" t="s">
        <v>416</v>
      </c>
      <c r="C41"/>
    </row>
    <row r="42" spans="1:13" ht="13.5" x14ac:dyDescent="0.2">
      <c r="A42" s="91" t="s">
        <v>409</v>
      </c>
      <c r="B42" s="40" t="s">
        <v>410</v>
      </c>
      <c r="C42"/>
    </row>
    <row r="43" spans="1:13" ht="13.5" x14ac:dyDescent="0.2">
      <c r="A43" s="92" t="s">
        <v>411</v>
      </c>
      <c r="C43"/>
    </row>
    <row r="44" spans="1:13" ht="13.5" x14ac:dyDescent="0.2">
      <c r="A44" s="91" t="s">
        <v>412</v>
      </c>
      <c r="C44"/>
    </row>
    <row r="45" spans="1:13" x14ac:dyDescent="0.2">
      <c r="A45" s="93" t="s">
        <v>413</v>
      </c>
      <c r="C45"/>
    </row>
    <row r="46" spans="1:13" x14ac:dyDescent="0.2">
      <c r="A46" s="94" t="s">
        <v>414</v>
      </c>
      <c r="B46" s="73" t="s">
        <v>415</v>
      </c>
      <c r="C46"/>
    </row>
  </sheetData>
  <autoFilter ref="A1:L32"/>
  <mergeCells count="1">
    <mergeCell ref="A40:L40"/>
  </mergeCells>
  <hyperlinks>
    <hyperlink ref="A45" r:id="rId1" display="http://www.siliumtech.com/"/>
    <hyperlink ref="B46" r:id="rId2"/>
  </hyperlinks>
  <pageMargins left="0.31496062992125984" right="0.31496062992125984" top="0.35433070866141736" bottom="0.19685039370078741" header="0.11811023622047245" footer="0.11811023622047245"/>
  <pageSetup paperSize="9" orientation="landscape" r:id="rId3"/>
  <headerFooter>
    <oddHeader>&amp;Lпрайс на частотники ООО "Силиум"&amp;Cсайт www.siliumtech.com      исп. Горкунов И.А.&amp;R8(901)705-09-13</oddHeader>
    <oddFooter>&amp;Cпочта i.gorkunov@siliumtech.com</oddFooter>
  </headerFooter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M45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12" sqref="P12"/>
    </sheetView>
  </sheetViews>
  <sheetFormatPr defaultRowHeight="15" x14ac:dyDescent="0.2"/>
  <cols>
    <col min="1" max="1" width="17.28515625" style="68" customWidth="1"/>
    <col min="2" max="2" width="14" style="144" customWidth="1"/>
    <col min="3" max="3" width="7.5703125" style="144" customWidth="1"/>
    <col min="4" max="4" width="11.28515625" style="144" customWidth="1"/>
    <col min="5" max="5" width="14.140625" style="144" bestFit="1" customWidth="1"/>
    <col min="6" max="6" width="10.28515625" style="144" customWidth="1"/>
    <col min="7" max="7" width="13.85546875" style="144" bestFit="1" customWidth="1"/>
    <col min="8" max="8" width="22.140625" style="144" bestFit="1" customWidth="1"/>
    <col min="9" max="9" width="10.85546875" style="144" bestFit="1" customWidth="1"/>
    <col min="10" max="10" width="18.28515625" style="144" customWidth="1"/>
    <col min="11" max="11" width="7.5703125" style="144" customWidth="1"/>
    <col min="12" max="12" width="15.5703125" style="145" customWidth="1"/>
    <col min="13" max="16384" width="9.140625" style="68"/>
  </cols>
  <sheetData>
    <row r="1" spans="1:12" s="65" customFormat="1" ht="40.5" customHeight="1" x14ac:dyDescent="0.25">
      <c r="A1" s="111" t="s">
        <v>28</v>
      </c>
      <c r="B1" s="111" t="s">
        <v>29</v>
      </c>
      <c r="C1" s="111" t="s">
        <v>0</v>
      </c>
      <c r="D1" s="111" t="s">
        <v>30</v>
      </c>
      <c r="E1" s="112" t="s">
        <v>2</v>
      </c>
      <c r="F1" s="112" t="s">
        <v>3</v>
      </c>
      <c r="G1" s="112" t="s">
        <v>31</v>
      </c>
      <c r="H1" s="112" t="s">
        <v>5</v>
      </c>
      <c r="I1" s="111" t="s">
        <v>113</v>
      </c>
      <c r="J1" s="113" t="str">
        <f>CONCATENATE("Цена розн., руб на ",TEXT(Курс!$A$3,"ДД.ММ.ГГГГ"))</f>
        <v>Цена розн., руб на 22.03.2019</v>
      </c>
      <c r="K1" s="114" t="s">
        <v>131</v>
      </c>
      <c r="L1" s="115" t="s">
        <v>133</v>
      </c>
    </row>
    <row r="2" spans="1:12" x14ac:dyDescent="0.2">
      <c r="A2" s="116" t="s">
        <v>376</v>
      </c>
      <c r="B2" s="116">
        <v>3</v>
      </c>
      <c r="C2" s="116">
        <v>380</v>
      </c>
      <c r="D2" s="117" t="s">
        <v>359</v>
      </c>
      <c r="E2" s="117" t="s">
        <v>360</v>
      </c>
      <c r="F2" s="118">
        <v>2</v>
      </c>
      <c r="G2" s="119"/>
      <c r="H2" s="119"/>
      <c r="I2" s="116">
        <v>202</v>
      </c>
      <c r="J2" s="118">
        <f>ROUND(I2*Курс!$B$3,0)</f>
        <v>12876</v>
      </c>
      <c r="K2" s="120">
        <v>0</v>
      </c>
      <c r="L2" s="118">
        <f t="shared" ref="L2:L40" si="0">ROUND((1-K2)*J2,0)</f>
        <v>12876</v>
      </c>
    </row>
    <row r="3" spans="1:12" x14ac:dyDescent="0.2">
      <c r="A3" s="116" t="s">
        <v>377</v>
      </c>
      <c r="B3" s="116">
        <v>3</v>
      </c>
      <c r="C3" s="116">
        <v>380</v>
      </c>
      <c r="D3" s="117" t="s">
        <v>362</v>
      </c>
      <c r="E3" s="117" t="s">
        <v>363</v>
      </c>
      <c r="F3" s="118">
        <v>2</v>
      </c>
      <c r="G3" s="119"/>
      <c r="H3" s="119"/>
      <c r="I3" s="116">
        <v>218</v>
      </c>
      <c r="J3" s="118">
        <f>ROUND(I3*Курс!$B$3,0)</f>
        <v>13896</v>
      </c>
      <c r="K3" s="120">
        <v>0</v>
      </c>
      <c r="L3" s="118">
        <f t="shared" si="0"/>
        <v>13896</v>
      </c>
    </row>
    <row r="4" spans="1:12" x14ac:dyDescent="0.2">
      <c r="A4" s="116" t="s">
        <v>378</v>
      </c>
      <c r="B4" s="116">
        <v>3</v>
      </c>
      <c r="C4" s="116">
        <v>380</v>
      </c>
      <c r="D4" s="117" t="s">
        <v>355</v>
      </c>
      <c r="E4" s="117" t="s">
        <v>365</v>
      </c>
      <c r="F4" s="118">
        <v>3.2</v>
      </c>
      <c r="G4" s="119"/>
      <c r="H4" s="119"/>
      <c r="I4" s="116">
        <v>236</v>
      </c>
      <c r="J4" s="118">
        <f>ROUND(I4*Курс!$B$3,0)</f>
        <v>15043</v>
      </c>
      <c r="K4" s="120">
        <v>0</v>
      </c>
      <c r="L4" s="118">
        <f t="shared" si="0"/>
        <v>15043</v>
      </c>
    </row>
    <row r="5" spans="1:12" x14ac:dyDescent="0.2">
      <c r="A5" s="116" t="s">
        <v>379</v>
      </c>
      <c r="B5" s="116">
        <v>3</v>
      </c>
      <c r="C5" s="116">
        <v>380</v>
      </c>
      <c r="D5" s="117" t="s">
        <v>356</v>
      </c>
      <c r="E5" s="117" t="s">
        <v>367</v>
      </c>
      <c r="F5" s="118">
        <v>3</v>
      </c>
      <c r="G5" s="119"/>
      <c r="H5" s="119"/>
      <c r="I5" s="116">
        <v>272</v>
      </c>
      <c r="J5" s="118">
        <f>ROUND(I5*Курс!$B$3,0)</f>
        <v>17338</v>
      </c>
      <c r="K5" s="120">
        <v>0</v>
      </c>
      <c r="L5" s="118">
        <f t="shared" si="0"/>
        <v>17338</v>
      </c>
    </row>
    <row r="6" spans="1:12" x14ac:dyDescent="0.2">
      <c r="A6" s="116" t="s">
        <v>380</v>
      </c>
      <c r="B6" s="116">
        <v>3</v>
      </c>
      <c r="C6" s="116">
        <v>380</v>
      </c>
      <c r="D6" s="117" t="s">
        <v>357</v>
      </c>
      <c r="E6" s="117" t="s">
        <v>324</v>
      </c>
      <c r="F6" s="118">
        <v>9</v>
      </c>
      <c r="G6" s="119"/>
      <c r="H6" s="119"/>
      <c r="I6" s="116">
        <v>372</v>
      </c>
      <c r="J6" s="118">
        <f>ROUND(I6*Курс!$B$3,0)</f>
        <v>23712</v>
      </c>
      <c r="K6" s="120">
        <v>0</v>
      </c>
      <c r="L6" s="118">
        <f t="shared" si="0"/>
        <v>23712</v>
      </c>
    </row>
    <row r="7" spans="1:12" x14ac:dyDescent="0.2">
      <c r="A7" s="116" t="s">
        <v>381</v>
      </c>
      <c r="B7" s="116">
        <v>3</v>
      </c>
      <c r="C7" s="116">
        <v>380</v>
      </c>
      <c r="D7" s="117" t="s">
        <v>370</v>
      </c>
      <c r="E7" s="117" t="s">
        <v>371</v>
      </c>
      <c r="F7" s="118">
        <v>9</v>
      </c>
      <c r="G7" s="119"/>
      <c r="H7" s="119"/>
      <c r="I7" s="116">
        <v>402</v>
      </c>
      <c r="J7" s="118">
        <f>ROUND(I7*Курс!$B$3,0)</f>
        <v>25624</v>
      </c>
      <c r="K7" s="120">
        <v>0</v>
      </c>
      <c r="L7" s="118">
        <f t="shared" si="0"/>
        <v>25624</v>
      </c>
    </row>
    <row r="8" spans="1:12" ht="31.5" x14ac:dyDescent="0.25">
      <c r="A8" s="121" t="s">
        <v>281</v>
      </c>
      <c r="B8" s="122">
        <v>3</v>
      </c>
      <c r="C8" s="122">
        <v>380</v>
      </c>
      <c r="D8" s="123" t="s">
        <v>196</v>
      </c>
      <c r="E8" s="123" t="s">
        <v>305</v>
      </c>
      <c r="F8" s="123">
        <v>7.2</v>
      </c>
      <c r="G8" s="124" t="s">
        <v>339</v>
      </c>
      <c r="H8" s="124" t="s">
        <v>340</v>
      </c>
      <c r="I8" s="122">
        <v>525</v>
      </c>
      <c r="J8" s="122">
        <f>ROUND(I8*Курс!$B$3,0)</f>
        <v>33465</v>
      </c>
      <c r="K8" s="125">
        <v>0</v>
      </c>
      <c r="L8" s="122">
        <f t="shared" si="0"/>
        <v>33465</v>
      </c>
    </row>
    <row r="9" spans="1:12" ht="31.5" x14ac:dyDescent="0.25">
      <c r="A9" s="121" t="s">
        <v>282</v>
      </c>
      <c r="B9" s="122">
        <v>3</v>
      </c>
      <c r="C9" s="122">
        <v>380</v>
      </c>
      <c r="D9" s="123" t="s">
        <v>199</v>
      </c>
      <c r="E9" s="123" t="s">
        <v>306</v>
      </c>
      <c r="F9" s="123">
        <v>7.2</v>
      </c>
      <c r="G9" s="124" t="s">
        <v>339</v>
      </c>
      <c r="H9" s="124" t="s">
        <v>340</v>
      </c>
      <c r="I9" s="122">
        <v>569</v>
      </c>
      <c r="J9" s="122">
        <f>ROUND(I9*Курс!$B$3,0)</f>
        <v>36269</v>
      </c>
      <c r="K9" s="125">
        <v>0</v>
      </c>
      <c r="L9" s="122">
        <f t="shared" si="0"/>
        <v>36269</v>
      </c>
    </row>
    <row r="10" spans="1:12" ht="31.5" x14ac:dyDescent="0.25">
      <c r="A10" s="121" t="s">
        <v>283</v>
      </c>
      <c r="B10" s="122">
        <v>3</v>
      </c>
      <c r="C10" s="122">
        <v>380</v>
      </c>
      <c r="D10" s="123" t="s">
        <v>202</v>
      </c>
      <c r="E10" s="123" t="s">
        <v>307</v>
      </c>
      <c r="F10" s="123">
        <v>7.2</v>
      </c>
      <c r="G10" s="124" t="s">
        <v>339</v>
      </c>
      <c r="H10" s="124" t="s">
        <v>340</v>
      </c>
      <c r="I10" s="122">
        <v>611</v>
      </c>
      <c r="J10" s="122">
        <f>ROUND(I10*Курс!$B$3,0)</f>
        <v>38946</v>
      </c>
      <c r="K10" s="125">
        <v>0</v>
      </c>
      <c r="L10" s="122">
        <f t="shared" si="0"/>
        <v>38946</v>
      </c>
    </row>
    <row r="11" spans="1:12" ht="31.5" x14ac:dyDescent="0.25">
      <c r="A11" s="121" t="s">
        <v>284</v>
      </c>
      <c r="B11" s="122">
        <v>3</v>
      </c>
      <c r="C11" s="122">
        <v>380</v>
      </c>
      <c r="D11" s="123" t="s">
        <v>205</v>
      </c>
      <c r="E11" s="123" t="s">
        <v>214</v>
      </c>
      <c r="F11" s="123" t="s">
        <v>323</v>
      </c>
      <c r="G11" s="124" t="s">
        <v>341</v>
      </c>
      <c r="H11" s="124" t="s">
        <v>342</v>
      </c>
      <c r="I11" s="122">
        <v>751</v>
      </c>
      <c r="J11" s="122">
        <f>ROUND(I11*Курс!$B$3,0)</f>
        <v>47870</v>
      </c>
      <c r="K11" s="125">
        <v>0</v>
      </c>
      <c r="L11" s="122">
        <f t="shared" si="0"/>
        <v>47870</v>
      </c>
    </row>
    <row r="12" spans="1:12" ht="31.5" x14ac:dyDescent="0.25">
      <c r="A12" s="121" t="s">
        <v>285</v>
      </c>
      <c r="B12" s="122">
        <v>3</v>
      </c>
      <c r="C12" s="122">
        <v>380</v>
      </c>
      <c r="D12" s="123" t="s">
        <v>208</v>
      </c>
      <c r="E12" s="123" t="s">
        <v>209</v>
      </c>
      <c r="F12" s="123" t="s">
        <v>323</v>
      </c>
      <c r="G12" s="124" t="s">
        <v>341</v>
      </c>
      <c r="H12" s="124" t="s">
        <v>342</v>
      </c>
      <c r="I12" s="122">
        <v>795</v>
      </c>
      <c r="J12" s="122">
        <f>ROUND(I12*Курс!$B$3,0)</f>
        <v>50675</v>
      </c>
      <c r="K12" s="125">
        <v>0</v>
      </c>
      <c r="L12" s="122">
        <f t="shared" si="0"/>
        <v>50675</v>
      </c>
    </row>
    <row r="13" spans="1:12" ht="31.5" x14ac:dyDescent="0.25">
      <c r="A13" s="121" t="s">
        <v>286</v>
      </c>
      <c r="B13" s="122">
        <v>3</v>
      </c>
      <c r="C13" s="122">
        <v>380</v>
      </c>
      <c r="D13" s="123" t="s">
        <v>211</v>
      </c>
      <c r="E13" s="123" t="s">
        <v>212</v>
      </c>
      <c r="F13" s="123" t="s">
        <v>324</v>
      </c>
      <c r="G13" s="124" t="s">
        <v>343</v>
      </c>
      <c r="H13" s="124" t="s">
        <v>344</v>
      </c>
      <c r="I13" s="122">
        <v>1003</v>
      </c>
      <c r="J13" s="122">
        <f>ROUND(I13*Курс!$B$3,0)</f>
        <v>63933</v>
      </c>
      <c r="K13" s="125">
        <v>0</v>
      </c>
      <c r="L13" s="122">
        <f t="shared" si="0"/>
        <v>63933</v>
      </c>
    </row>
    <row r="14" spans="1:12" ht="31.5" x14ac:dyDescent="0.25">
      <c r="A14" s="121" t="s">
        <v>287</v>
      </c>
      <c r="B14" s="122">
        <v>3</v>
      </c>
      <c r="C14" s="122">
        <v>380</v>
      </c>
      <c r="D14" s="123" t="s">
        <v>214</v>
      </c>
      <c r="E14" s="123" t="s">
        <v>223</v>
      </c>
      <c r="F14" s="123" t="s">
        <v>324</v>
      </c>
      <c r="G14" s="124" t="s">
        <v>343</v>
      </c>
      <c r="H14" s="124" t="s">
        <v>344</v>
      </c>
      <c r="I14" s="122">
        <v>1047</v>
      </c>
      <c r="J14" s="122">
        <f>ROUND(I14*Курс!$B$3,0)</f>
        <v>66738</v>
      </c>
      <c r="K14" s="125">
        <v>0</v>
      </c>
      <c r="L14" s="122">
        <f t="shared" si="0"/>
        <v>66738</v>
      </c>
    </row>
    <row r="15" spans="1:12" s="126" customFormat="1" ht="31.5" x14ac:dyDescent="0.25">
      <c r="A15" s="121" t="s">
        <v>288</v>
      </c>
      <c r="B15" s="122">
        <v>3</v>
      </c>
      <c r="C15" s="122">
        <v>380</v>
      </c>
      <c r="D15" s="123" t="s">
        <v>217</v>
      </c>
      <c r="E15" s="123" t="s">
        <v>226</v>
      </c>
      <c r="F15" s="123" t="s">
        <v>325</v>
      </c>
      <c r="G15" s="124" t="s">
        <v>345</v>
      </c>
      <c r="H15" s="124" t="s">
        <v>346</v>
      </c>
      <c r="I15" s="122">
        <v>2028</v>
      </c>
      <c r="J15" s="122">
        <f>ROUND(I15*Курс!$B$3,0)</f>
        <v>129269</v>
      </c>
      <c r="K15" s="125">
        <v>0</v>
      </c>
      <c r="L15" s="122">
        <f t="shared" si="0"/>
        <v>129269</v>
      </c>
    </row>
    <row r="16" spans="1:12" s="126" customFormat="1" ht="31.5" x14ac:dyDescent="0.25">
      <c r="A16" s="121" t="s">
        <v>289</v>
      </c>
      <c r="B16" s="122">
        <v>3</v>
      </c>
      <c r="C16" s="122">
        <v>380</v>
      </c>
      <c r="D16" s="123" t="s">
        <v>220</v>
      </c>
      <c r="E16" s="123" t="s">
        <v>308</v>
      </c>
      <c r="F16" s="123" t="s">
        <v>325</v>
      </c>
      <c r="G16" s="124" t="s">
        <v>345</v>
      </c>
      <c r="H16" s="124" t="s">
        <v>346</v>
      </c>
      <c r="I16" s="122">
        <v>2100</v>
      </c>
      <c r="J16" s="122">
        <f>ROUND(I16*Курс!$B$3,0)</f>
        <v>133858</v>
      </c>
      <c r="K16" s="125">
        <v>0</v>
      </c>
      <c r="L16" s="122">
        <f t="shared" si="0"/>
        <v>133858</v>
      </c>
    </row>
    <row r="17" spans="1:13" s="126" customFormat="1" ht="15.75" x14ac:dyDescent="0.25">
      <c r="A17" s="127" t="s">
        <v>290</v>
      </c>
      <c r="B17" s="128">
        <v>3</v>
      </c>
      <c r="C17" s="128">
        <v>380</v>
      </c>
      <c r="D17" s="129" t="s">
        <v>309</v>
      </c>
      <c r="E17" s="129" t="s">
        <v>310</v>
      </c>
      <c r="F17" s="129" t="s">
        <v>325</v>
      </c>
      <c r="G17" s="130" t="s">
        <v>345</v>
      </c>
      <c r="H17" s="130" t="s">
        <v>346</v>
      </c>
      <c r="I17" s="128">
        <v>2281</v>
      </c>
      <c r="J17" s="128">
        <f>ROUND(I17*Курс!$B$3,0)</f>
        <v>145396</v>
      </c>
      <c r="K17" s="131">
        <v>0</v>
      </c>
      <c r="L17" s="128">
        <f t="shared" si="0"/>
        <v>145396</v>
      </c>
    </row>
    <row r="18" spans="1:13" s="126" customFormat="1" ht="15.75" x14ac:dyDescent="0.25">
      <c r="A18" s="127" t="s">
        <v>291</v>
      </c>
      <c r="B18" s="128">
        <v>3</v>
      </c>
      <c r="C18" s="128">
        <v>380</v>
      </c>
      <c r="D18" s="129" t="s">
        <v>311</v>
      </c>
      <c r="E18" s="129" t="s">
        <v>312</v>
      </c>
      <c r="F18" s="129" t="s">
        <v>326</v>
      </c>
      <c r="G18" s="130" t="s">
        <v>347</v>
      </c>
      <c r="H18" s="130" t="s">
        <v>348</v>
      </c>
      <c r="I18" s="128">
        <v>2892</v>
      </c>
      <c r="J18" s="128">
        <f>ROUND(I18*Курс!$B$3,0)</f>
        <v>184342</v>
      </c>
      <c r="K18" s="131">
        <v>0</v>
      </c>
      <c r="L18" s="128">
        <f t="shared" si="0"/>
        <v>184342</v>
      </c>
    </row>
    <row r="19" spans="1:13" s="126" customFormat="1" ht="31.5" x14ac:dyDescent="0.25">
      <c r="A19" s="121" t="s">
        <v>292</v>
      </c>
      <c r="B19" s="122">
        <v>3</v>
      </c>
      <c r="C19" s="122">
        <v>380</v>
      </c>
      <c r="D19" s="123" t="s">
        <v>226</v>
      </c>
      <c r="E19" s="123" t="s">
        <v>227</v>
      </c>
      <c r="F19" s="123" t="s">
        <v>326</v>
      </c>
      <c r="G19" s="124" t="s">
        <v>347</v>
      </c>
      <c r="H19" s="124" t="s">
        <v>348</v>
      </c>
      <c r="I19" s="122">
        <v>3056</v>
      </c>
      <c r="J19" s="122">
        <f>ROUND(I19*Курс!$B$3,0)</f>
        <v>194796</v>
      </c>
      <c r="K19" s="125">
        <v>0</v>
      </c>
      <c r="L19" s="122">
        <f t="shared" si="0"/>
        <v>194796</v>
      </c>
    </row>
    <row r="20" spans="1:13" s="126" customFormat="1" ht="31.5" x14ac:dyDescent="0.25">
      <c r="A20" s="121" t="s">
        <v>293</v>
      </c>
      <c r="B20" s="122">
        <v>3</v>
      </c>
      <c r="C20" s="122">
        <v>380</v>
      </c>
      <c r="D20" s="123" t="s">
        <v>228</v>
      </c>
      <c r="E20" s="123" t="s">
        <v>229</v>
      </c>
      <c r="F20" s="123" t="s">
        <v>326</v>
      </c>
      <c r="G20" s="124" t="s">
        <v>347</v>
      </c>
      <c r="H20" s="124" t="s">
        <v>348</v>
      </c>
      <c r="I20" s="122">
        <v>3175</v>
      </c>
      <c r="J20" s="122">
        <f>ROUND(I20*Курс!$B$3,0)</f>
        <v>202381</v>
      </c>
      <c r="K20" s="125">
        <v>0</v>
      </c>
      <c r="L20" s="122">
        <f t="shared" si="0"/>
        <v>202381</v>
      </c>
    </row>
    <row r="21" spans="1:13" s="126" customFormat="1" ht="31.5" x14ac:dyDescent="0.25">
      <c r="A21" s="121" t="s">
        <v>294</v>
      </c>
      <c r="B21" s="122">
        <v>3</v>
      </c>
      <c r="C21" s="122">
        <v>380</v>
      </c>
      <c r="D21" s="123" t="s">
        <v>230</v>
      </c>
      <c r="E21" s="123" t="s">
        <v>231</v>
      </c>
      <c r="F21" s="123" t="s">
        <v>327</v>
      </c>
      <c r="G21" s="124" t="s">
        <v>349</v>
      </c>
      <c r="H21" s="124" t="s">
        <v>350</v>
      </c>
      <c r="I21" s="122">
        <v>4272</v>
      </c>
      <c r="J21" s="122">
        <f>ROUND(I21*Курс!$B$3,0)</f>
        <v>272306</v>
      </c>
      <c r="K21" s="125">
        <v>0</v>
      </c>
      <c r="L21" s="122">
        <f t="shared" si="0"/>
        <v>272306</v>
      </c>
    </row>
    <row r="22" spans="1:13" s="126" customFormat="1" ht="31.5" x14ac:dyDescent="0.25">
      <c r="A22" s="121" t="s">
        <v>295</v>
      </c>
      <c r="B22" s="122">
        <v>3</v>
      </c>
      <c r="C22" s="122">
        <v>380</v>
      </c>
      <c r="D22" s="123" t="s">
        <v>313</v>
      </c>
      <c r="E22" s="123" t="s">
        <v>314</v>
      </c>
      <c r="F22" s="123" t="s">
        <v>328</v>
      </c>
      <c r="G22" s="124" t="s">
        <v>351</v>
      </c>
      <c r="H22" s="124" t="s">
        <v>352</v>
      </c>
      <c r="I22" s="122">
        <v>5440</v>
      </c>
      <c r="J22" s="122">
        <f>ROUND(I22*Курс!$B$3,0)</f>
        <v>346756</v>
      </c>
      <c r="K22" s="125">
        <v>0</v>
      </c>
      <c r="L22" s="122">
        <f t="shared" si="0"/>
        <v>346756</v>
      </c>
    </row>
    <row r="23" spans="1:13" s="126" customFormat="1" ht="31.5" x14ac:dyDescent="0.25">
      <c r="A23" s="121" t="s">
        <v>296</v>
      </c>
      <c r="B23" s="122">
        <v>3</v>
      </c>
      <c r="C23" s="122">
        <v>380</v>
      </c>
      <c r="D23" s="123" t="s">
        <v>315</v>
      </c>
      <c r="E23" s="123" t="s">
        <v>316</v>
      </c>
      <c r="F23" s="123" t="s">
        <v>328</v>
      </c>
      <c r="G23" s="124" t="s">
        <v>351</v>
      </c>
      <c r="H23" s="124" t="s">
        <v>352</v>
      </c>
      <c r="I23" s="122">
        <v>5768</v>
      </c>
      <c r="J23" s="122">
        <f>ROUND(I23*Курс!$B$3,0)</f>
        <v>367664</v>
      </c>
      <c r="K23" s="125">
        <v>0</v>
      </c>
      <c r="L23" s="122">
        <f t="shared" si="0"/>
        <v>367664</v>
      </c>
    </row>
    <row r="24" spans="1:13" ht="31.5" x14ac:dyDescent="0.25">
      <c r="A24" s="121" t="s">
        <v>297</v>
      </c>
      <c r="B24" s="122">
        <v>3</v>
      </c>
      <c r="C24" s="122">
        <v>380</v>
      </c>
      <c r="D24" s="123" t="s">
        <v>234</v>
      </c>
      <c r="E24" s="123" t="s">
        <v>317</v>
      </c>
      <c r="F24" s="123" t="s">
        <v>328</v>
      </c>
      <c r="G24" s="124" t="s">
        <v>351</v>
      </c>
      <c r="H24" s="124" t="s">
        <v>352</v>
      </c>
      <c r="I24" s="122">
        <v>6215</v>
      </c>
      <c r="J24" s="122">
        <f>ROUND(I24*Курс!$B$3,0)</f>
        <v>396157</v>
      </c>
      <c r="K24" s="125">
        <v>0</v>
      </c>
      <c r="L24" s="122">
        <f t="shared" si="0"/>
        <v>396157</v>
      </c>
    </row>
    <row r="25" spans="1:13" ht="15.75" x14ac:dyDescent="0.25">
      <c r="A25" s="127" t="s">
        <v>298</v>
      </c>
      <c r="B25" s="128">
        <v>3</v>
      </c>
      <c r="C25" s="128">
        <v>380</v>
      </c>
      <c r="D25" s="129" t="s">
        <v>318</v>
      </c>
      <c r="E25" s="129" t="s">
        <v>319</v>
      </c>
      <c r="F25" s="129" t="s">
        <v>328</v>
      </c>
      <c r="G25" s="130" t="s">
        <v>351</v>
      </c>
      <c r="H25" s="130" t="s">
        <v>352</v>
      </c>
      <c r="I25" s="128">
        <v>6840</v>
      </c>
      <c r="J25" s="128">
        <f>ROUND(I25*Курс!$B$3,0)</f>
        <v>435995</v>
      </c>
      <c r="K25" s="131">
        <v>0</v>
      </c>
      <c r="L25" s="128">
        <f t="shared" si="0"/>
        <v>435995</v>
      </c>
    </row>
    <row r="26" spans="1:13" ht="15.75" x14ac:dyDescent="0.25">
      <c r="A26" s="127" t="s">
        <v>299</v>
      </c>
      <c r="B26" s="128">
        <v>3</v>
      </c>
      <c r="C26" s="128">
        <v>380</v>
      </c>
      <c r="D26" s="129">
        <v>250</v>
      </c>
      <c r="E26" s="129" t="s">
        <v>320</v>
      </c>
      <c r="F26" s="129" t="s">
        <v>329</v>
      </c>
      <c r="G26" s="130" t="s">
        <v>353</v>
      </c>
      <c r="H26" s="130" t="s">
        <v>354</v>
      </c>
      <c r="I26" s="128">
        <v>8814</v>
      </c>
      <c r="J26" s="128">
        <f>ROUND(I26*Курс!$B$3,0)</f>
        <v>561822</v>
      </c>
      <c r="K26" s="131">
        <v>0</v>
      </c>
      <c r="L26" s="128">
        <f t="shared" si="0"/>
        <v>561822</v>
      </c>
    </row>
    <row r="27" spans="1:13" ht="31.5" x14ac:dyDescent="0.25">
      <c r="A27" s="121" t="s">
        <v>300</v>
      </c>
      <c r="B27" s="122">
        <v>3</v>
      </c>
      <c r="C27" s="122">
        <v>380</v>
      </c>
      <c r="D27" s="123" t="s">
        <v>238</v>
      </c>
      <c r="E27" s="123" t="s">
        <v>239</v>
      </c>
      <c r="F27" s="123" t="s">
        <v>329</v>
      </c>
      <c r="G27" s="124" t="s">
        <v>353</v>
      </c>
      <c r="H27" s="124" t="s">
        <v>354</v>
      </c>
      <c r="I27" s="122">
        <v>8934</v>
      </c>
      <c r="J27" s="122">
        <f>ROUND(I27*Курс!$B$3,0)</f>
        <v>569471</v>
      </c>
      <c r="K27" s="125">
        <v>0</v>
      </c>
      <c r="L27" s="122">
        <f t="shared" si="0"/>
        <v>569471</v>
      </c>
    </row>
    <row r="28" spans="1:13" ht="31.5" x14ac:dyDescent="0.25">
      <c r="A28" s="121" t="s">
        <v>301</v>
      </c>
      <c r="B28" s="122">
        <v>3</v>
      </c>
      <c r="C28" s="122">
        <v>380</v>
      </c>
      <c r="D28" s="123" t="s">
        <v>240</v>
      </c>
      <c r="E28" s="123" t="s">
        <v>241</v>
      </c>
      <c r="F28" s="123" t="s">
        <v>329</v>
      </c>
      <c r="G28" s="124" t="s">
        <v>353</v>
      </c>
      <c r="H28" s="124" t="s">
        <v>354</v>
      </c>
      <c r="I28" s="122">
        <v>10736</v>
      </c>
      <c r="J28" s="122">
        <f>ROUND(I28*Курс!$B$3,0)</f>
        <v>684334</v>
      </c>
      <c r="K28" s="125">
        <v>0</v>
      </c>
      <c r="L28" s="122">
        <f t="shared" si="0"/>
        <v>684334</v>
      </c>
      <c r="M28" s="126"/>
    </row>
    <row r="29" spans="1:13" ht="31.5" x14ac:dyDescent="0.25">
      <c r="A29" s="121" t="s">
        <v>302</v>
      </c>
      <c r="B29" s="122">
        <v>3</v>
      </c>
      <c r="C29" s="122">
        <v>380</v>
      </c>
      <c r="D29" s="123" t="s">
        <v>242</v>
      </c>
      <c r="E29" s="123" t="s">
        <v>243</v>
      </c>
      <c r="F29" s="123" t="s">
        <v>329</v>
      </c>
      <c r="G29" s="124" t="s">
        <v>353</v>
      </c>
      <c r="H29" s="124" t="s">
        <v>354</v>
      </c>
      <c r="I29" s="122">
        <v>11347</v>
      </c>
      <c r="J29" s="122">
        <f>ROUND(I29*Курс!$B$3,0)</f>
        <v>723280</v>
      </c>
      <c r="K29" s="125">
        <v>0</v>
      </c>
      <c r="L29" s="122">
        <f t="shared" si="0"/>
        <v>723280</v>
      </c>
    </row>
    <row r="30" spans="1:13" ht="31.5" x14ac:dyDescent="0.25">
      <c r="A30" s="121" t="s">
        <v>303</v>
      </c>
      <c r="B30" s="122">
        <v>3</v>
      </c>
      <c r="C30" s="122">
        <v>380</v>
      </c>
      <c r="D30" s="123" t="s">
        <v>244</v>
      </c>
      <c r="E30" s="123" t="s">
        <v>245</v>
      </c>
      <c r="F30" s="123" t="s">
        <v>329</v>
      </c>
      <c r="G30" s="124" t="s">
        <v>353</v>
      </c>
      <c r="H30" s="124" t="s">
        <v>354</v>
      </c>
      <c r="I30" s="122">
        <v>11794</v>
      </c>
      <c r="J30" s="122">
        <f>ROUND(I30*Курс!$B$3,0)</f>
        <v>751773</v>
      </c>
      <c r="K30" s="125">
        <v>0</v>
      </c>
      <c r="L30" s="122">
        <f t="shared" si="0"/>
        <v>751773</v>
      </c>
    </row>
    <row r="31" spans="1:13" ht="15.75" x14ac:dyDescent="0.25">
      <c r="A31" s="127" t="s">
        <v>304</v>
      </c>
      <c r="B31" s="128">
        <v>3</v>
      </c>
      <c r="C31" s="128">
        <v>380</v>
      </c>
      <c r="D31" s="129" t="s">
        <v>321</v>
      </c>
      <c r="E31" s="129" t="s">
        <v>322</v>
      </c>
      <c r="F31" s="129" t="s">
        <v>329</v>
      </c>
      <c r="G31" s="130" t="s">
        <v>353</v>
      </c>
      <c r="H31" s="130" t="s">
        <v>354</v>
      </c>
      <c r="I31" s="128">
        <v>12479</v>
      </c>
      <c r="J31" s="128">
        <f>ROUND(I31*Курс!$B$3,0)</f>
        <v>795436</v>
      </c>
      <c r="K31" s="131">
        <v>0</v>
      </c>
      <c r="L31" s="128">
        <f t="shared" si="0"/>
        <v>795436</v>
      </c>
    </row>
    <row r="32" spans="1:13" ht="63" x14ac:dyDescent="0.25">
      <c r="A32" s="132" t="s">
        <v>330</v>
      </c>
      <c r="B32" s="133">
        <v>3</v>
      </c>
      <c r="C32" s="133">
        <v>380</v>
      </c>
      <c r="D32" s="134" t="s">
        <v>315</v>
      </c>
      <c r="E32" s="134" t="s">
        <v>316</v>
      </c>
      <c r="F32" s="134">
        <f>F23+30</f>
        <v>138</v>
      </c>
      <c r="G32" s="135" t="s">
        <v>351</v>
      </c>
      <c r="H32" s="135" t="s">
        <v>352</v>
      </c>
      <c r="I32" s="133">
        <v>7323</v>
      </c>
      <c r="J32" s="133">
        <f>ROUND(I32*Курс!$B$3,0)</f>
        <v>466783</v>
      </c>
      <c r="K32" s="136">
        <v>0</v>
      </c>
      <c r="L32" s="133">
        <f t="shared" si="0"/>
        <v>466783</v>
      </c>
    </row>
    <row r="33" spans="1:12" ht="63" x14ac:dyDescent="0.25">
      <c r="A33" s="132" t="s">
        <v>331</v>
      </c>
      <c r="B33" s="133">
        <v>3</v>
      </c>
      <c r="C33" s="133">
        <v>380</v>
      </c>
      <c r="D33" s="134" t="s">
        <v>234</v>
      </c>
      <c r="E33" s="134" t="s">
        <v>317</v>
      </c>
      <c r="F33" s="134">
        <f>F24+30</f>
        <v>138</v>
      </c>
      <c r="G33" s="135" t="s">
        <v>351</v>
      </c>
      <c r="H33" s="135" t="s">
        <v>352</v>
      </c>
      <c r="I33" s="133">
        <v>7627</v>
      </c>
      <c r="J33" s="133">
        <f>ROUND(I33*Курс!$B$3,0)</f>
        <v>486160</v>
      </c>
      <c r="K33" s="136">
        <v>0</v>
      </c>
      <c r="L33" s="133">
        <f t="shared" si="0"/>
        <v>486160</v>
      </c>
    </row>
    <row r="34" spans="1:12" ht="31.5" x14ac:dyDescent="0.25">
      <c r="A34" s="137" t="s">
        <v>332</v>
      </c>
      <c r="B34" s="138">
        <v>3</v>
      </c>
      <c r="C34" s="138">
        <v>380</v>
      </c>
      <c r="D34" s="139" t="s">
        <v>318</v>
      </c>
      <c r="E34" s="139" t="s">
        <v>319</v>
      </c>
      <c r="F34" s="140">
        <f>F25+40</f>
        <v>148</v>
      </c>
      <c r="G34" s="141" t="s">
        <v>351</v>
      </c>
      <c r="H34" s="141" t="s">
        <v>352</v>
      </c>
      <c r="I34" s="138">
        <v>8115</v>
      </c>
      <c r="J34" s="138">
        <f>ROUND(I34*Курс!$B$3,0)</f>
        <v>517266</v>
      </c>
      <c r="K34" s="142">
        <v>0</v>
      </c>
      <c r="L34" s="138">
        <f t="shared" si="0"/>
        <v>517266</v>
      </c>
    </row>
    <row r="35" spans="1:12" ht="31.5" x14ac:dyDescent="0.25">
      <c r="A35" s="137" t="s">
        <v>333</v>
      </c>
      <c r="B35" s="138">
        <v>3</v>
      </c>
      <c r="C35" s="138">
        <v>380</v>
      </c>
      <c r="D35" s="139">
        <v>250</v>
      </c>
      <c r="E35" s="139" t="s">
        <v>320</v>
      </c>
      <c r="F35" s="140">
        <f>F26+40</f>
        <v>230</v>
      </c>
      <c r="G35" s="141" t="s">
        <v>353</v>
      </c>
      <c r="H35" s="141" t="s">
        <v>354</v>
      </c>
      <c r="I35" s="138">
        <v>10531</v>
      </c>
      <c r="J35" s="138">
        <f>ROUND(I35*Курс!$B$3,0)</f>
        <v>671267</v>
      </c>
      <c r="K35" s="142">
        <v>0</v>
      </c>
      <c r="L35" s="138">
        <f t="shared" si="0"/>
        <v>671267</v>
      </c>
    </row>
    <row r="36" spans="1:12" ht="63" x14ac:dyDescent="0.25">
      <c r="A36" s="132" t="s">
        <v>334</v>
      </c>
      <c r="B36" s="133">
        <v>3</v>
      </c>
      <c r="C36" s="133">
        <v>380</v>
      </c>
      <c r="D36" s="134" t="s">
        <v>238</v>
      </c>
      <c r="E36" s="134" t="s">
        <v>239</v>
      </c>
      <c r="F36" s="143">
        <f>F27+40</f>
        <v>230</v>
      </c>
      <c r="G36" s="135" t="s">
        <v>353</v>
      </c>
      <c r="H36" s="135" t="s">
        <v>354</v>
      </c>
      <c r="I36" s="133">
        <v>10909</v>
      </c>
      <c r="J36" s="133">
        <f>ROUND(I36*Курс!$B$3,0)</f>
        <v>695361</v>
      </c>
      <c r="K36" s="136">
        <v>0</v>
      </c>
      <c r="L36" s="133">
        <f t="shared" si="0"/>
        <v>695361</v>
      </c>
    </row>
    <row r="37" spans="1:12" ht="63" x14ac:dyDescent="0.25">
      <c r="A37" s="132" t="s">
        <v>335</v>
      </c>
      <c r="B37" s="133">
        <v>3</v>
      </c>
      <c r="C37" s="133">
        <v>380</v>
      </c>
      <c r="D37" s="134" t="s">
        <v>240</v>
      </c>
      <c r="E37" s="134" t="s">
        <v>241</v>
      </c>
      <c r="F37" s="143">
        <f>F28+40</f>
        <v>230</v>
      </c>
      <c r="G37" s="135" t="s">
        <v>353</v>
      </c>
      <c r="H37" s="135" t="s">
        <v>354</v>
      </c>
      <c r="I37" s="133">
        <v>11949</v>
      </c>
      <c r="J37" s="133">
        <f>ROUND(I37*Курс!$B$3,0)</f>
        <v>761653</v>
      </c>
      <c r="K37" s="136">
        <v>0</v>
      </c>
      <c r="L37" s="133">
        <f t="shared" si="0"/>
        <v>761653</v>
      </c>
    </row>
    <row r="38" spans="1:12" ht="63" x14ac:dyDescent="0.25">
      <c r="A38" s="132" t="s">
        <v>336</v>
      </c>
      <c r="B38" s="133">
        <v>3</v>
      </c>
      <c r="C38" s="133">
        <v>380</v>
      </c>
      <c r="D38" s="134" t="s">
        <v>242</v>
      </c>
      <c r="E38" s="134" t="s">
        <v>243</v>
      </c>
      <c r="F38" s="143">
        <f>F29+60</f>
        <v>250</v>
      </c>
      <c r="G38" s="135" t="s">
        <v>353</v>
      </c>
      <c r="H38" s="135" t="s">
        <v>354</v>
      </c>
      <c r="I38" s="133">
        <v>12950</v>
      </c>
      <c r="J38" s="133">
        <f>ROUND(I38*Курс!$B$3,0)</f>
        <v>825459</v>
      </c>
      <c r="K38" s="136">
        <v>0</v>
      </c>
      <c r="L38" s="133">
        <f t="shared" si="0"/>
        <v>825459</v>
      </c>
    </row>
    <row r="39" spans="1:12" ht="63" x14ac:dyDescent="0.25">
      <c r="A39" s="132" t="s">
        <v>337</v>
      </c>
      <c r="B39" s="133">
        <v>3</v>
      </c>
      <c r="C39" s="133">
        <v>380</v>
      </c>
      <c r="D39" s="134" t="s">
        <v>244</v>
      </c>
      <c r="E39" s="134" t="s">
        <v>245</v>
      </c>
      <c r="F39" s="143">
        <f>F30+60</f>
        <v>250</v>
      </c>
      <c r="G39" s="135" t="s">
        <v>353</v>
      </c>
      <c r="H39" s="135" t="s">
        <v>354</v>
      </c>
      <c r="I39" s="133">
        <v>13760</v>
      </c>
      <c r="J39" s="133">
        <f>ROUND(I39*Курс!$B$3,0)</f>
        <v>877090</v>
      </c>
      <c r="K39" s="136">
        <v>0</v>
      </c>
      <c r="L39" s="133">
        <f t="shared" si="0"/>
        <v>877090</v>
      </c>
    </row>
    <row r="40" spans="1:12" ht="31.5" x14ac:dyDescent="0.25">
      <c r="A40" s="137" t="s">
        <v>338</v>
      </c>
      <c r="B40" s="138">
        <v>3</v>
      </c>
      <c r="C40" s="138">
        <v>380</v>
      </c>
      <c r="D40" s="139" t="s">
        <v>321</v>
      </c>
      <c r="E40" s="139" t="s">
        <v>322</v>
      </c>
      <c r="F40" s="140">
        <f>F31+80</f>
        <v>270</v>
      </c>
      <c r="G40" s="141" t="s">
        <v>353</v>
      </c>
      <c r="H40" s="141" t="s">
        <v>354</v>
      </c>
      <c r="I40" s="138">
        <v>15745</v>
      </c>
      <c r="J40" s="138">
        <f>ROUND(I40*Курс!$B$3,0)</f>
        <v>1003618</v>
      </c>
      <c r="K40" s="142">
        <v>0</v>
      </c>
      <c r="L40" s="138">
        <f t="shared" si="0"/>
        <v>1003618</v>
      </c>
    </row>
    <row r="42" spans="1:12" x14ac:dyDescent="0.2">
      <c r="A42" s="144"/>
      <c r="D42" s="145"/>
    </row>
    <row r="43" spans="1:12" x14ac:dyDescent="0.2">
      <c r="A43" s="144"/>
      <c r="D43" s="145"/>
    </row>
    <row r="44" spans="1:12" x14ac:dyDescent="0.2">
      <c r="D44" s="145"/>
    </row>
    <row r="45" spans="1:12" x14ac:dyDescent="0.2">
      <c r="D45" s="145"/>
    </row>
  </sheetData>
  <autoFilter ref="A1:L40"/>
  <pageMargins left="0.75" right="0.51" top="1" bottom="1" header="0.5" footer="0.5"/>
  <pageSetup paperSize="9" scale="72" fitToHeight="4" orientation="landscape" horizontalDpi="200" verticalDpi="200" r:id="rId1"/>
  <headerFooter alignWithMargins="0">
    <oddHeader>&amp;L&amp;12&amp;P из &amp;N&amp;C&amp;12Прайс-лист на частотные преобразователи POWTRAN&amp;R&amp;12&amp;D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N76"/>
  <sheetViews>
    <sheetView zoomScaleNormal="100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C9" sqref="C9"/>
    </sheetView>
  </sheetViews>
  <sheetFormatPr defaultRowHeight="12.75" x14ac:dyDescent="0.2"/>
  <cols>
    <col min="1" max="1" width="22.140625" bestFit="1" customWidth="1"/>
    <col min="2" max="2" width="17.7109375" style="5" customWidth="1"/>
    <col min="3" max="3" width="7.5703125" style="5" customWidth="1"/>
    <col min="4" max="4" width="11.28515625" style="5" customWidth="1"/>
    <col min="5" max="5" width="14.140625" style="5" bestFit="1" customWidth="1"/>
    <col min="6" max="6" width="10.28515625" style="5" customWidth="1"/>
    <col min="7" max="7" width="13.85546875" style="5" customWidth="1"/>
    <col min="8" max="8" width="22.140625" style="5" customWidth="1"/>
    <col min="9" max="9" width="10.85546875" style="5" bestFit="1" customWidth="1"/>
    <col min="10" max="10" width="18.28515625" style="5" customWidth="1"/>
    <col min="11" max="11" width="7.5703125" style="5" customWidth="1"/>
    <col min="12" max="12" width="15.5703125" style="11" customWidth="1"/>
    <col min="13" max="13" width="22.28515625" customWidth="1"/>
  </cols>
  <sheetData>
    <row r="1" spans="1:13" s="1" customFormat="1" ht="40.5" customHeight="1" x14ac:dyDescent="0.2">
      <c r="A1" s="2" t="s">
        <v>28</v>
      </c>
      <c r="B1" s="2" t="s">
        <v>29</v>
      </c>
      <c r="C1" s="2" t="s">
        <v>0</v>
      </c>
      <c r="D1" s="2" t="s">
        <v>30</v>
      </c>
      <c r="E1" s="3" t="s">
        <v>2</v>
      </c>
      <c r="F1" s="3" t="s">
        <v>3</v>
      </c>
      <c r="G1" s="3" t="s">
        <v>31</v>
      </c>
      <c r="H1" s="3" t="s">
        <v>5</v>
      </c>
      <c r="I1" s="2" t="s">
        <v>113</v>
      </c>
      <c r="J1" s="6" t="str">
        <f>CONCATENATE("Цена розн., руб на ",TEXT(Курс!$A$3,"ДД.ММ.ГГГГ"))</f>
        <v>Цена розн., руб на 22.03.2019</v>
      </c>
      <c r="K1" s="35" t="s">
        <v>131</v>
      </c>
      <c r="L1" s="36" t="s">
        <v>133</v>
      </c>
    </row>
    <row r="2" spans="1:13" x14ac:dyDescent="0.2">
      <c r="A2" s="8" t="s">
        <v>37</v>
      </c>
      <c r="B2" s="13">
        <v>1</v>
      </c>
      <c r="C2" s="13">
        <v>220</v>
      </c>
      <c r="D2" s="7">
        <v>0.75</v>
      </c>
      <c r="E2" s="13">
        <v>4</v>
      </c>
      <c r="F2" s="7">
        <v>2.5</v>
      </c>
      <c r="G2" s="7" t="s">
        <v>32</v>
      </c>
      <c r="H2" s="7" t="s">
        <v>135</v>
      </c>
      <c r="I2" s="10">
        <v>171</v>
      </c>
      <c r="J2" s="10">
        <f>ROUND(I2*Курс!$B$3,0)</f>
        <v>10900</v>
      </c>
      <c r="K2" s="33">
        <v>0</v>
      </c>
      <c r="L2" s="34">
        <f t="shared" ref="L2:L33" si="0">ROUND((1-K2)*J2,0)</f>
        <v>10900</v>
      </c>
      <c r="M2" s="180"/>
    </row>
    <row r="3" spans="1:13" x14ac:dyDescent="0.2">
      <c r="A3" s="8" t="s">
        <v>38</v>
      </c>
      <c r="B3" s="13">
        <v>1</v>
      </c>
      <c r="C3" s="13">
        <v>220</v>
      </c>
      <c r="D3" s="7">
        <v>1.5</v>
      </c>
      <c r="E3" s="13">
        <v>7</v>
      </c>
      <c r="F3" s="7">
        <v>2.5</v>
      </c>
      <c r="G3" s="7" t="s">
        <v>32</v>
      </c>
      <c r="H3" s="7" t="s">
        <v>135</v>
      </c>
      <c r="I3" s="10">
        <v>180</v>
      </c>
      <c r="J3" s="10">
        <f>ROUND(I3*Курс!$B$3,0)</f>
        <v>11474</v>
      </c>
      <c r="K3" s="33">
        <v>0</v>
      </c>
      <c r="L3" s="34">
        <f t="shared" si="0"/>
        <v>11474</v>
      </c>
      <c r="M3" s="180"/>
    </row>
    <row r="4" spans="1:13" x14ac:dyDescent="0.2">
      <c r="A4" s="8" t="s">
        <v>39</v>
      </c>
      <c r="B4" s="13">
        <v>1</v>
      </c>
      <c r="C4" s="13">
        <v>220</v>
      </c>
      <c r="D4" s="7">
        <v>2.2000000000000002</v>
      </c>
      <c r="E4" s="14">
        <v>9.6</v>
      </c>
      <c r="F4" s="7">
        <v>3.6</v>
      </c>
      <c r="G4" s="7" t="s">
        <v>33</v>
      </c>
      <c r="H4" s="7" t="s">
        <v>136</v>
      </c>
      <c r="I4" s="10">
        <v>223</v>
      </c>
      <c r="J4" s="10">
        <f>ROUND(I4*Курс!$B$3,0)</f>
        <v>14214</v>
      </c>
      <c r="K4" s="33">
        <v>0</v>
      </c>
      <c r="L4" s="34">
        <f t="shared" si="0"/>
        <v>14214</v>
      </c>
      <c r="M4" s="180"/>
    </row>
    <row r="5" spans="1:13" x14ac:dyDescent="0.2">
      <c r="A5" s="8" t="s">
        <v>40</v>
      </c>
      <c r="B5" s="13">
        <v>1</v>
      </c>
      <c r="C5" s="13">
        <v>220</v>
      </c>
      <c r="D5" s="7">
        <v>4</v>
      </c>
      <c r="E5" s="13">
        <v>17</v>
      </c>
      <c r="F5" s="7">
        <v>5</v>
      </c>
      <c r="G5" s="7" t="s">
        <v>33</v>
      </c>
      <c r="H5" s="7" t="s">
        <v>136</v>
      </c>
      <c r="I5" s="10">
        <v>334</v>
      </c>
      <c r="J5" s="10">
        <f>ROUND(I5*Курс!$B$3,0)</f>
        <v>21290</v>
      </c>
      <c r="K5" s="33">
        <v>0</v>
      </c>
      <c r="L5" s="34">
        <f t="shared" si="0"/>
        <v>21290</v>
      </c>
      <c r="M5" s="180"/>
    </row>
    <row r="6" spans="1:13" x14ac:dyDescent="0.2">
      <c r="A6" s="8" t="s">
        <v>128</v>
      </c>
      <c r="B6" s="13">
        <v>1</v>
      </c>
      <c r="C6" s="13">
        <v>220</v>
      </c>
      <c r="D6" s="7">
        <v>5.5</v>
      </c>
      <c r="E6" s="14">
        <v>25</v>
      </c>
      <c r="F6" s="7">
        <v>10</v>
      </c>
      <c r="G6" s="7" t="s">
        <v>55</v>
      </c>
      <c r="H6" s="7" t="s">
        <v>110</v>
      </c>
      <c r="I6" s="10">
        <v>654</v>
      </c>
      <c r="J6" s="10">
        <f>ROUND(I6*Курс!$B$3,0)</f>
        <v>41687</v>
      </c>
      <c r="K6" s="33">
        <v>0</v>
      </c>
      <c r="L6" s="34">
        <f t="shared" si="0"/>
        <v>41687</v>
      </c>
      <c r="M6" s="180"/>
    </row>
    <row r="7" spans="1:13" x14ac:dyDescent="0.2">
      <c r="A7" s="8" t="s">
        <v>398</v>
      </c>
      <c r="B7" s="13">
        <v>1</v>
      </c>
      <c r="C7" s="13">
        <v>220</v>
      </c>
      <c r="D7" s="7">
        <v>7.5</v>
      </c>
      <c r="E7" s="13">
        <v>32</v>
      </c>
      <c r="F7" s="7">
        <v>10</v>
      </c>
      <c r="G7" s="7" t="s">
        <v>55</v>
      </c>
      <c r="H7" s="7" t="s">
        <v>110</v>
      </c>
      <c r="I7" s="10">
        <v>697</v>
      </c>
      <c r="J7" s="10">
        <f>ROUND(I7*Курс!$B$3,0)</f>
        <v>44428</v>
      </c>
      <c r="K7" s="33">
        <v>0.1</v>
      </c>
      <c r="L7" s="34">
        <f t="shared" si="0"/>
        <v>39985</v>
      </c>
      <c r="M7" s="180"/>
    </row>
    <row r="8" spans="1:13" x14ac:dyDescent="0.2">
      <c r="A8" s="8" t="s">
        <v>399</v>
      </c>
      <c r="B8" s="13">
        <v>1</v>
      </c>
      <c r="C8" s="13">
        <v>220</v>
      </c>
      <c r="D8" s="7">
        <v>11</v>
      </c>
      <c r="E8" s="13">
        <v>45</v>
      </c>
      <c r="F8" s="7">
        <v>19.600000000000001</v>
      </c>
      <c r="G8" s="7" t="s">
        <v>58</v>
      </c>
      <c r="H8" s="7" t="s">
        <v>111</v>
      </c>
      <c r="I8" s="10">
        <v>992</v>
      </c>
      <c r="J8" s="10">
        <f>ROUND(I8*Курс!$B$3,0)</f>
        <v>63232</v>
      </c>
      <c r="K8" s="33">
        <v>0</v>
      </c>
      <c r="L8" s="34">
        <f t="shared" si="0"/>
        <v>63232</v>
      </c>
      <c r="M8" s="180"/>
    </row>
    <row r="9" spans="1:13" s="4" customFormat="1" x14ac:dyDescent="0.2">
      <c r="A9" s="42" t="s">
        <v>137</v>
      </c>
      <c r="B9" s="43">
        <v>3</v>
      </c>
      <c r="C9" s="43">
        <v>380</v>
      </c>
      <c r="D9" s="44">
        <v>0.75</v>
      </c>
      <c r="E9" s="43">
        <v>2.1</v>
      </c>
      <c r="F9" s="44">
        <v>2.5</v>
      </c>
      <c r="G9" s="44" t="s">
        <v>32</v>
      </c>
      <c r="H9" s="44" t="s">
        <v>135</v>
      </c>
      <c r="I9" s="45">
        <v>187</v>
      </c>
      <c r="J9" s="45">
        <f>ROUND(I9*Курс!$B$3,0)</f>
        <v>11920</v>
      </c>
      <c r="K9" s="33">
        <v>0</v>
      </c>
      <c r="L9" s="34">
        <f t="shared" si="0"/>
        <v>11920</v>
      </c>
      <c r="M9" s="41"/>
    </row>
    <row r="10" spans="1:13" s="4" customFormat="1" x14ac:dyDescent="0.2">
      <c r="A10" s="42" t="s">
        <v>138</v>
      </c>
      <c r="B10" s="43">
        <v>3</v>
      </c>
      <c r="C10" s="43">
        <v>380</v>
      </c>
      <c r="D10" s="44">
        <v>1.5</v>
      </c>
      <c r="E10" s="43">
        <v>3.8</v>
      </c>
      <c r="F10" s="44">
        <v>2.5</v>
      </c>
      <c r="G10" s="44" t="s">
        <v>32</v>
      </c>
      <c r="H10" s="44" t="s">
        <v>135</v>
      </c>
      <c r="I10" s="45">
        <v>208</v>
      </c>
      <c r="J10" s="45">
        <f>ROUND(I10*Курс!$B$3,0)</f>
        <v>13258</v>
      </c>
      <c r="K10" s="33">
        <v>0</v>
      </c>
      <c r="L10" s="34">
        <f t="shared" si="0"/>
        <v>13258</v>
      </c>
      <c r="M10" s="41"/>
    </row>
    <row r="11" spans="1:13" s="4" customFormat="1" x14ac:dyDescent="0.2">
      <c r="A11" s="42" t="s">
        <v>139</v>
      </c>
      <c r="B11" s="43">
        <v>3</v>
      </c>
      <c r="C11" s="43">
        <v>380</v>
      </c>
      <c r="D11" s="44">
        <v>2.2000000000000002</v>
      </c>
      <c r="E11" s="43">
        <v>5.0999999999999996</v>
      </c>
      <c r="F11" s="44">
        <v>2.5</v>
      </c>
      <c r="G11" s="44" t="s">
        <v>32</v>
      </c>
      <c r="H11" s="44" t="s">
        <v>135</v>
      </c>
      <c r="I11" s="45">
        <v>221</v>
      </c>
      <c r="J11" s="45">
        <f>ROUND(I11*Курс!$B$3,0)</f>
        <v>14087</v>
      </c>
      <c r="K11" s="33">
        <v>0</v>
      </c>
      <c r="L11" s="34">
        <f t="shared" si="0"/>
        <v>14087</v>
      </c>
      <c r="M11" s="41"/>
    </row>
    <row r="12" spans="1:13" s="4" customFormat="1" x14ac:dyDescent="0.2">
      <c r="A12" s="42" t="s">
        <v>140</v>
      </c>
      <c r="B12" s="43">
        <v>3</v>
      </c>
      <c r="C12" s="43">
        <v>380</v>
      </c>
      <c r="D12" s="44">
        <v>4</v>
      </c>
      <c r="E12" s="43">
        <v>9</v>
      </c>
      <c r="F12" s="44">
        <v>3.6</v>
      </c>
      <c r="G12" s="44" t="s">
        <v>33</v>
      </c>
      <c r="H12" s="44" t="s">
        <v>136</v>
      </c>
      <c r="I12" s="45">
        <v>294</v>
      </c>
      <c r="J12" s="45">
        <f>ROUND(I12*Курс!$B$3,0)</f>
        <v>18740</v>
      </c>
      <c r="K12" s="33">
        <v>0.2</v>
      </c>
      <c r="L12" s="34">
        <f t="shared" si="0"/>
        <v>14992</v>
      </c>
      <c r="M12" s="41"/>
    </row>
    <row r="13" spans="1:13" s="4" customFormat="1" x14ac:dyDescent="0.2">
      <c r="A13" s="15" t="s">
        <v>41</v>
      </c>
      <c r="B13" s="16">
        <v>3</v>
      </c>
      <c r="C13" s="16">
        <v>380</v>
      </c>
      <c r="D13" s="17">
        <v>0.75</v>
      </c>
      <c r="E13" s="16">
        <v>2.1</v>
      </c>
      <c r="F13" s="17">
        <v>2.5</v>
      </c>
      <c r="G13" s="17" t="s">
        <v>32</v>
      </c>
      <c r="H13" s="17" t="s">
        <v>135</v>
      </c>
      <c r="I13" s="28">
        <v>201</v>
      </c>
      <c r="J13" s="28">
        <f>ROUND(I13*Курс!$B$3,0)</f>
        <v>12812</v>
      </c>
      <c r="K13" s="33">
        <v>0</v>
      </c>
      <c r="L13" s="34">
        <f t="shared" si="0"/>
        <v>12812</v>
      </c>
      <c r="M13" s="181"/>
    </row>
    <row r="14" spans="1:13" s="4" customFormat="1" x14ac:dyDescent="0.2">
      <c r="A14" s="15" t="s">
        <v>42</v>
      </c>
      <c r="B14" s="16">
        <v>3</v>
      </c>
      <c r="C14" s="16">
        <v>380</v>
      </c>
      <c r="D14" s="17">
        <v>1.5</v>
      </c>
      <c r="E14" s="16">
        <v>3.8</v>
      </c>
      <c r="F14" s="17">
        <v>2.5</v>
      </c>
      <c r="G14" s="17" t="s">
        <v>32</v>
      </c>
      <c r="H14" s="17" t="s">
        <v>135</v>
      </c>
      <c r="I14" s="28">
        <v>214</v>
      </c>
      <c r="J14" s="28">
        <f>ROUND(I14*Курс!$B$3,0)</f>
        <v>13641</v>
      </c>
      <c r="K14" s="33">
        <v>0</v>
      </c>
      <c r="L14" s="34">
        <f t="shared" si="0"/>
        <v>13641</v>
      </c>
      <c r="M14" s="181"/>
    </row>
    <row r="15" spans="1:13" s="4" customFormat="1" x14ac:dyDescent="0.2">
      <c r="A15" s="15" t="s">
        <v>43</v>
      </c>
      <c r="B15" s="16">
        <v>3</v>
      </c>
      <c r="C15" s="16">
        <v>380</v>
      </c>
      <c r="D15" s="17">
        <v>2.2000000000000002</v>
      </c>
      <c r="E15" s="16">
        <v>5.0999999999999996</v>
      </c>
      <c r="F15" s="17">
        <v>2.5</v>
      </c>
      <c r="G15" s="17" t="s">
        <v>32</v>
      </c>
      <c r="H15" s="17" t="s">
        <v>135</v>
      </c>
      <c r="I15" s="28">
        <v>250</v>
      </c>
      <c r="J15" s="28">
        <f>ROUND(I15*Курс!$B$3,0)</f>
        <v>15936</v>
      </c>
      <c r="K15" s="33">
        <v>0</v>
      </c>
      <c r="L15" s="34">
        <f t="shared" si="0"/>
        <v>15936</v>
      </c>
      <c r="M15" s="181"/>
    </row>
    <row r="16" spans="1:13" s="4" customFormat="1" x14ac:dyDescent="0.2">
      <c r="A16" s="15" t="s">
        <v>44</v>
      </c>
      <c r="B16" s="16">
        <v>3</v>
      </c>
      <c r="C16" s="16">
        <v>380</v>
      </c>
      <c r="D16" s="17">
        <v>4</v>
      </c>
      <c r="E16" s="16">
        <v>9</v>
      </c>
      <c r="F16" s="17">
        <v>3.6</v>
      </c>
      <c r="G16" s="17" t="s">
        <v>33</v>
      </c>
      <c r="H16" s="17" t="s">
        <v>136</v>
      </c>
      <c r="I16" s="28">
        <v>311</v>
      </c>
      <c r="J16" s="28">
        <f>ROUND(I16*Курс!$B$3,0)</f>
        <v>19824</v>
      </c>
      <c r="K16" s="33">
        <v>0</v>
      </c>
      <c r="L16" s="34">
        <f t="shared" si="0"/>
        <v>19824</v>
      </c>
      <c r="M16" s="181"/>
    </row>
    <row r="17" spans="1:14" s="4" customFormat="1" x14ac:dyDescent="0.2">
      <c r="A17" s="15" t="s">
        <v>45</v>
      </c>
      <c r="B17" s="16">
        <v>3</v>
      </c>
      <c r="C17" s="16">
        <v>380</v>
      </c>
      <c r="D17" s="17">
        <v>5.5</v>
      </c>
      <c r="E17" s="16">
        <v>13</v>
      </c>
      <c r="F17" s="17">
        <v>3.6</v>
      </c>
      <c r="G17" s="17" t="s">
        <v>33</v>
      </c>
      <c r="H17" s="17" t="s">
        <v>136</v>
      </c>
      <c r="I17" s="28">
        <v>393</v>
      </c>
      <c r="J17" s="28">
        <f>ROUND(I17*Курс!$B$3,0)</f>
        <v>25051</v>
      </c>
      <c r="K17" s="33">
        <v>0</v>
      </c>
      <c r="L17" s="34">
        <f t="shared" si="0"/>
        <v>25051</v>
      </c>
      <c r="M17" s="181"/>
    </row>
    <row r="18" spans="1:14" x14ac:dyDescent="0.2">
      <c r="A18" s="15" t="s">
        <v>46</v>
      </c>
      <c r="B18" s="16">
        <v>3</v>
      </c>
      <c r="C18" s="16">
        <v>380</v>
      </c>
      <c r="D18" s="17">
        <v>7.5</v>
      </c>
      <c r="E18" s="16">
        <v>17</v>
      </c>
      <c r="F18" s="17">
        <v>5</v>
      </c>
      <c r="G18" s="17" t="s">
        <v>35</v>
      </c>
      <c r="H18" s="17" t="s">
        <v>47</v>
      </c>
      <c r="I18" s="28">
        <v>479</v>
      </c>
      <c r="J18" s="28">
        <f>ROUND(I18*Курс!$B$3,0)</f>
        <v>30532</v>
      </c>
      <c r="K18" s="33">
        <v>0</v>
      </c>
      <c r="L18" s="34">
        <f t="shared" si="0"/>
        <v>30532</v>
      </c>
      <c r="M18" s="181"/>
    </row>
    <row r="19" spans="1:14" x14ac:dyDescent="0.2">
      <c r="A19" s="18" t="s">
        <v>48</v>
      </c>
      <c r="B19" s="19">
        <v>3</v>
      </c>
      <c r="C19" s="19">
        <v>380</v>
      </c>
      <c r="D19" s="20">
        <v>0.75</v>
      </c>
      <c r="E19" s="19">
        <v>2.1</v>
      </c>
      <c r="F19" s="20">
        <v>2.5</v>
      </c>
      <c r="G19" s="20" t="s">
        <v>32</v>
      </c>
      <c r="H19" s="20" t="s">
        <v>135</v>
      </c>
      <c r="I19" s="29">
        <v>254</v>
      </c>
      <c r="J19" s="29">
        <f>ROUND(I19*Курс!$B$3,0)</f>
        <v>16190</v>
      </c>
      <c r="K19" s="33">
        <v>0</v>
      </c>
      <c r="L19" s="34">
        <f t="shared" si="0"/>
        <v>16190</v>
      </c>
      <c r="M19" s="180"/>
    </row>
    <row r="20" spans="1:14" x14ac:dyDescent="0.2">
      <c r="A20" s="18" t="s">
        <v>49</v>
      </c>
      <c r="B20" s="19">
        <v>3</v>
      </c>
      <c r="C20" s="19">
        <v>380</v>
      </c>
      <c r="D20" s="20">
        <v>1.5</v>
      </c>
      <c r="E20" s="19">
        <v>3.8</v>
      </c>
      <c r="F20" s="20">
        <v>2.5</v>
      </c>
      <c r="G20" s="20" t="s">
        <v>32</v>
      </c>
      <c r="H20" s="20" t="s">
        <v>135</v>
      </c>
      <c r="I20" s="29">
        <v>275</v>
      </c>
      <c r="J20" s="29">
        <f>ROUND(I20*Курс!$B$3,0)</f>
        <v>17529</v>
      </c>
      <c r="K20" s="33">
        <v>0</v>
      </c>
      <c r="L20" s="34">
        <f t="shared" si="0"/>
        <v>17529</v>
      </c>
      <c r="M20" s="180"/>
    </row>
    <row r="21" spans="1:14" x14ac:dyDescent="0.2">
      <c r="A21" s="18" t="s">
        <v>50</v>
      </c>
      <c r="B21" s="19">
        <v>3</v>
      </c>
      <c r="C21" s="19">
        <v>380</v>
      </c>
      <c r="D21" s="20">
        <v>2.2000000000000002</v>
      </c>
      <c r="E21" s="19">
        <v>5.0999999999999996</v>
      </c>
      <c r="F21" s="20">
        <v>2.5</v>
      </c>
      <c r="G21" s="20" t="s">
        <v>32</v>
      </c>
      <c r="H21" s="20" t="s">
        <v>135</v>
      </c>
      <c r="I21" s="29">
        <v>299</v>
      </c>
      <c r="J21" s="29">
        <f>ROUND(I21*Курс!$B$3,0)</f>
        <v>19059</v>
      </c>
      <c r="K21" s="33">
        <v>0</v>
      </c>
      <c r="L21" s="34">
        <f t="shared" si="0"/>
        <v>19059</v>
      </c>
      <c r="M21" s="180"/>
    </row>
    <row r="22" spans="1:14" x14ac:dyDescent="0.2">
      <c r="A22" s="18" t="s">
        <v>51</v>
      </c>
      <c r="B22" s="19">
        <v>3</v>
      </c>
      <c r="C22" s="19">
        <v>380</v>
      </c>
      <c r="D22" s="20">
        <v>4</v>
      </c>
      <c r="E22" s="19">
        <v>9</v>
      </c>
      <c r="F22" s="20">
        <v>3.6</v>
      </c>
      <c r="G22" s="20" t="s">
        <v>33</v>
      </c>
      <c r="H22" s="20" t="s">
        <v>136</v>
      </c>
      <c r="I22" s="29">
        <v>378</v>
      </c>
      <c r="J22" s="29">
        <f>ROUND(I22*Курс!$B$3,0)</f>
        <v>24094</v>
      </c>
      <c r="K22" s="33">
        <v>0</v>
      </c>
      <c r="L22" s="34">
        <f t="shared" si="0"/>
        <v>24094</v>
      </c>
      <c r="M22" s="180"/>
      <c r="N22" s="4"/>
    </row>
    <row r="23" spans="1:14" x14ac:dyDescent="0.2">
      <c r="A23" s="18" t="s">
        <v>52</v>
      </c>
      <c r="B23" s="19">
        <v>3</v>
      </c>
      <c r="C23" s="19">
        <v>380</v>
      </c>
      <c r="D23" s="20">
        <v>5.5</v>
      </c>
      <c r="E23" s="19">
        <v>13</v>
      </c>
      <c r="F23" s="20">
        <v>3.6</v>
      </c>
      <c r="G23" s="20" t="s">
        <v>33</v>
      </c>
      <c r="H23" s="20" t="s">
        <v>136</v>
      </c>
      <c r="I23" s="29">
        <v>467</v>
      </c>
      <c r="J23" s="29">
        <f>ROUND(I23*Курс!$B$3,0)</f>
        <v>29768</v>
      </c>
      <c r="K23" s="33">
        <v>0</v>
      </c>
      <c r="L23" s="34">
        <f t="shared" si="0"/>
        <v>29768</v>
      </c>
      <c r="M23" s="180"/>
    </row>
    <row r="24" spans="1:14" x14ac:dyDescent="0.2">
      <c r="A24" s="18" t="s">
        <v>53</v>
      </c>
      <c r="B24" s="19">
        <v>3</v>
      </c>
      <c r="C24" s="19">
        <v>380</v>
      </c>
      <c r="D24" s="20">
        <v>7.5</v>
      </c>
      <c r="E24" s="19">
        <v>17</v>
      </c>
      <c r="F24" s="20">
        <v>5</v>
      </c>
      <c r="G24" s="20" t="s">
        <v>35</v>
      </c>
      <c r="H24" s="20" t="s">
        <v>47</v>
      </c>
      <c r="I24" s="29">
        <v>582</v>
      </c>
      <c r="J24" s="29">
        <f>ROUND(I24*Курс!$B$3,0)</f>
        <v>37098</v>
      </c>
      <c r="K24" s="33">
        <v>0</v>
      </c>
      <c r="L24" s="34">
        <f t="shared" si="0"/>
        <v>37098</v>
      </c>
      <c r="M24" s="180"/>
    </row>
    <row r="25" spans="1:14" ht="15" x14ac:dyDescent="0.25">
      <c r="A25" s="21" t="s">
        <v>54</v>
      </c>
      <c r="B25" s="22">
        <v>3</v>
      </c>
      <c r="C25" s="23">
        <v>380</v>
      </c>
      <c r="D25" s="24">
        <v>11</v>
      </c>
      <c r="E25" s="23">
        <v>25</v>
      </c>
      <c r="F25" s="24">
        <v>10</v>
      </c>
      <c r="G25" s="24" t="s">
        <v>55</v>
      </c>
      <c r="H25" s="24" t="s">
        <v>34</v>
      </c>
      <c r="I25" s="30">
        <v>705</v>
      </c>
      <c r="J25" s="30">
        <f>ROUND(I25*Курс!$B$3,0)</f>
        <v>44938</v>
      </c>
      <c r="K25" s="33">
        <v>0</v>
      </c>
      <c r="L25" s="34">
        <f t="shared" si="0"/>
        <v>44938</v>
      </c>
      <c r="M25" s="31"/>
    </row>
    <row r="26" spans="1:14" ht="15" x14ac:dyDescent="0.25">
      <c r="A26" s="21" t="s">
        <v>56</v>
      </c>
      <c r="B26" s="22">
        <v>3</v>
      </c>
      <c r="C26" s="23">
        <v>380</v>
      </c>
      <c r="D26" s="24">
        <v>15</v>
      </c>
      <c r="E26" s="23">
        <v>32</v>
      </c>
      <c r="F26" s="24">
        <v>10</v>
      </c>
      <c r="G26" s="24" t="s">
        <v>55</v>
      </c>
      <c r="H26" s="24" t="s">
        <v>34</v>
      </c>
      <c r="I26" s="30">
        <v>899</v>
      </c>
      <c r="J26" s="30">
        <f>ROUND(I26*Курс!$B$3,0)</f>
        <v>57304</v>
      </c>
      <c r="K26" s="33">
        <v>0</v>
      </c>
      <c r="L26" s="34">
        <f t="shared" si="0"/>
        <v>57304</v>
      </c>
      <c r="M26" s="31"/>
    </row>
    <row r="27" spans="1:14" ht="15" x14ac:dyDescent="0.25">
      <c r="A27" s="21" t="s">
        <v>57</v>
      </c>
      <c r="B27" s="22">
        <v>3</v>
      </c>
      <c r="C27" s="23">
        <v>380</v>
      </c>
      <c r="D27" s="24">
        <v>18</v>
      </c>
      <c r="E27" s="23">
        <v>37</v>
      </c>
      <c r="F27" s="24">
        <v>19.600000000000001</v>
      </c>
      <c r="G27" s="24" t="s">
        <v>58</v>
      </c>
      <c r="H27" s="24" t="s">
        <v>59</v>
      </c>
      <c r="I27" s="30">
        <v>1103</v>
      </c>
      <c r="J27" s="30">
        <f>ROUND(I27*Курс!$B$3,0)</f>
        <v>70307</v>
      </c>
      <c r="K27" s="33">
        <v>0</v>
      </c>
      <c r="L27" s="34">
        <f t="shared" si="0"/>
        <v>70307</v>
      </c>
      <c r="M27" s="31"/>
    </row>
    <row r="28" spans="1:14" ht="15" x14ac:dyDescent="0.25">
      <c r="A28" s="21" t="s">
        <v>60</v>
      </c>
      <c r="B28" s="22">
        <v>3</v>
      </c>
      <c r="C28" s="23">
        <v>380</v>
      </c>
      <c r="D28" s="24">
        <v>22</v>
      </c>
      <c r="E28" s="23">
        <v>45</v>
      </c>
      <c r="F28" s="24">
        <v>19.600000000000001</v>
      </c>
      <c r="G28" s="24" t="s">
        <v>58</v>
      </c>
      <c r="H28" s="24" t="s">
        <v>59</v>
      </c>
      <c r="I28" s="30">
        <v>1378</v>
      </c>
      <c r="J28" s="30">
        <f>ROUND(I28*Курс!$B$3,0)</f>
        <v>87836</v>
      </c>
      <c r="K28" s="33">
        <v>0</v>
      </c>
      <c r="L28" s="34">
        <f t="shared" si="0"/>
        <v>87836</v>
      </c>
      <c r="M28" s="31"/>
    </row>
    <row r="29" spans="1:14" ht="15" x14ac:dyDescent="0.25">
      <c r="A29" s="21" t="s">
        <v>61</v>
      </c>
      <c r="B29" s="22">
        <v>3</v>
      </c>
      <c r="C29" s="23">
        <v>380</v>
      </c>
      <c r="D29" s="24">
        <v>30</v>
      </c>
      <c r="E29" s="23">
        <v>60</v>
      </c>
      <c r="F29" s="24">
        <v>32</v>
      </c>
      <c r="G29" s="24" t="s">
        <v>62</v>
      </c>
      <c r="H29" s="24" t="s">
        <v>63</v>
      </c>
      <c r="I29" s="30">
        <v>1616</v>
      </c>
      <c r="J29" s="30">
        <f>ROUND(I29*Курс!$B$3,0)</f>
        <v>103007</v>
      </c>
      <c r="K29" s="33">
        <v>0</v>
      </c>
      <c r="L29" s="34">
        <f t="shared" si="0"/>
        <v>103007</v>
      </c>
      <c r="M29" s="31"/>
    </row>
    <row r="30" spans="1:14" ht="15" x14ac:dyDescent="0.25">
      <c r="A30" s="21" t="s">
        <v>64</v>
      </c>
      <c r="B30" s="22">
        <v>3</v>
      </c>
      <c r="C30" s="23">
        <v>380</v>
      </c>
      <c r="D30" s="24">
        <v>37</v>
      </c>
      <c r="E30" s="23">
        <v>78</v>
      </c>
      <c r="F30" s="24">
        <v>32</v>
      </c>
      <c r="G30" s="24" t="s">
        <v>62</v>
      </c>
      <c r="H30" s="24" t="s">
        <v>63</v>
      </c>
      <c r="I30" s="30">
        <v>2028</v>
      </c>
      <c r="J30" s="30">
        <f>ROUND(I30*Курс!$B$3,0)</f>
        <v>129269</v>
      </c>
      <c r="K30" s="33">
        <v>0</v>
      </c>
      <c r="L30" s="34">
        <f t="shared" si="0"/>
        <v>129269</v>
      </c>
      <c r="M30" s="31"/>
    </row>
    <row r="31" spans="1:14" ht="15" x14ac:dyDescent="0.25">
      <c r="A31" s="21" t="s">
        <v>65</v>
      </c>
      <c r="B31" s="22">
        <v>3</v>
      </c>
      <c r="C31" s="23">
        <v>380</v>
      </c>
      <c r="D31" s="24">
        <v>45</v>
      </c>
      <c r="E31" s="23">
        <v>90</v>
      </c>
      <c r="F31" s="24">
        <v>50</v>
      </c>
      <c r="G31" s="24" t="s">
        <v>66</v>
      </c>
      <c r="H31" s="24" t="s">
        <v>36</v>
      </c>
      <c r="I31" s="30">
        <v>2731</v>
      </c>
      <c r="J31" s="30">
        <f>ROUND(I31*Курс!$B$3,0)</f>
        <v>174079</v>
      </c>
      <c r="K31" s="33">
        <v>0</v>
      </c>
      <c r="L31" s="34">
        <f t="shared" si="0"/>
        <v>174079</v>
      </c>
      <c r="M31" s="31"/>
    </row>
    <row r="32" spans="1:14" ht="15" x14ac:dyDescent="0.25">
      <c r="A32" s="21" t="s">
        <v>67</v>
      </c>
      <c r="B32" s="22">
        <v>3</v>
      </c>
      <c r="C32" s="23">
        <v>380</v>
      </c>
      <c r="D32" s="24">
        <v>55</v>
      </c>
      <c r="E32" s="23">
        <v>110</v>
      </c>
      <c r="F32" s="24">
        <v>50</v>
      </c>
      <c r="G32" s="24" t="s">
        <v>66</v>
      </c>
      <c r="H32" s="24" t="s">
        <v>36</v>
      </c>
      <c r="I32" s="30">
        <v>3226</v>
      </c>
      <c r="J32" s="30">
        <f>ROUND(I32*Курс!$B$3,0)</f>
        <v>205632</v>
      </c>
      <c r="K32" s="33">
        <v>0</v>
      </c>
      <c r="L32" s="34">
        <f t="shared" si="0"/>
        <v>205632</v>
      </c>
      <c r="M32" s="31"/>
    </row>
    <row r="33" spans="1:13" ht="15" x14ac:dyDescent="0.25">
      <c r="A33" s="21" t="s">
        <v>68</v>
      </c>
      <c r="B33" s="22">
        <v>3</v>
      </c>
      <c r="C33" s="23">
        <v>380</v>
      </c>
      <c r="D33" s="24">
        <v>75</v>
      </c>
      <c r="E33" s="23">
        <v>150</v>
      </c>
      <c r="F33" s="24">
        <v>50</v>
      </c>
      <c r="G33" s="24" t="s">
        <v>66</v>
      </c>
      <c r="H33" s="24" t="s">
        <v>36</v>
      </c>
      <c r="I33" s="30">
        <v>3555</v>
      </c>
      <c r="J33" s="30">
        <f>ROUND(I33*Курс!$B$3,0)</f>
        <v>226603</v>
      </c>
      <c r="K33" s="33">
        <v>0</v>
      </c>
      <c r="L33" s="34">
        <f t="shared" si="0"/>
        <v>226603</v>
      </c>
      <c r="M33" s="31"/>
    </row>
    <row r="34" spans="1:13" ht="15" x14ac:dyDescent="0.25">
      <c r="A34" s="21" t="s">
        <v>69</v>
      </c>
      <c r="B34" s="22">
        <v>3</v>
      </c>
      <c r="C34" s="23">
        <v>380</v>
      </c>
      <c r="D34" s="24">
        <v>93</v>
      </c>
      <c r="E34" s="23">
        <v>176</v>
      </c>
      <c r="F34" s="24">
        <v>68</v>
      </c>
      <c r="G34" s="24" t="s">
        <v>70</v>
      </c>
      <c r="H34" s="24" t="s">
        <v>71</v>
      </c>
      <c r="I34" s="30">
        <v>4634</v>
      </c>
      <c r="J34" s="30">
        <f>ROUND(I34*Курс!$B$3,0)</f>
        <v>295380</v>
      </c>
      <c r="K34" s="33">
        <v>0</v>
      </c>
      <c r="L34" s="34">
        <f t="shared" ref="L34:L65" si="1">ROUND((1-K34)*J34,0)</f>
        <v>295380</v>
      </c>
      <c r="M34" s="31"/>
    </row>
    <row r="35" spans="1:13" ht="15" x14ac:dyDescent="0.25">
      <c r="A35" s="21" t="s">
        <v>72</v>
      </c>
      <c r="B35" s="22">
        <v>3</v>
      </c>
      <c r="C35" s="23">
        <v>380</v>
      </c>
      <c r="D35" s="24">
        <v>110</v>
      </c>
      <c r="E35" s="23">
        <v>210</v>
      </c>
      <c r="F35" s="24">
        <v>68</v>
      </c>
      <c r="G35" s="24" t="s">
        <v>70</v>
      </c>
      <c r="H35" s="24" t="s">
        <v>71</v>
      </c>
      <c r="I35" s="30">
        <v>4955</v>
      </c>
      <c r="J35" s="30">
        <f>ROUND(I35*Курс!$B$3,0)</f>
        <v>315842</v>
      </c>
      <c r="K35" s="33">
        <v>0</v>
      </c>
      <c r="L35" s="34">
        <f t="shared" si="1"/>
        <v>315842</v>
      </c>
      <c r="M35" s="31"/>
    </row>
    <row r="36" spans="1:13" ht="15" x14ac:dyDescent="0.25">
      <c r="A36" s="21" t="s">
        <v>73</v>
      </c>
      <c r="B36" s="22">
        <v>3</v>
      </c>
      <c r="C36" s="23">
        <v>380</v>
      </c>
      <c r="D36" s="24">
        <v>132</v>
      </c>
      <c r="E36" s="23">
        <v>253</v>
      </c>
      <c r="F36" s="24">
        <v>96</v>
      </c>
      <c r="G36" s="24" t="s">
        <v>74</v>
      </c>
      <c r="H36" s="24" t="s">
        <v>75</v>
      </c>
      <c r="I36" s="30">
        <v>6568</v>
      </c>
      <c r="J36" s="30">
        <f>ROUND(I36*Курс!$B$3,0)</f>
        <v>418657</v>
      </c>
      <c r="K36" s="33">
        <v>0</v>
      </c>
      <c r="L36" s="34">
        <f t="shared" si="1"/>
        <v>418657</v>
      </c>
      <c r="M36" s="31"/>
    </row>
    <row r="37" spans="1:13" ht="15" x14ac:dyDescent="0.25">
      <c r="A37" s="21" t="s">
        <v>76</v>
      </c>
      <c r="B37" s="22">
        <v>3</v>
      </c>
      <c r="C37" s="23">
        <v>380</v>
      </c>
      <c r="D37" s="24">
        <v>160</v>
      </c>
      <c r="E37" s="23">
        <v>304</v>
      </c>
      <c r="F37" s="24">
        <v>96</v>
      </c>
      <c r="G37" s="24" t="s">
        <v>74</v>
      </c>
      <c r="H37" s="24" t="s">
        <v>75</v>
      </c>
      <c r="I37" s="30">
        <v>7261</v>
      </c>
      <c r="J37" s="30">
        <f>ROUND(I37*Курс!$B$3,0)</f>
        <v>462831</v>
      </c>
      <c r="K37" s="33">
        <v>0</v>
      </c>
      <c r="L37" s="34">
        <f t="shared" si="1"/>
        <v>462831</v>
      </c>
      <c r="M37" s="31"/>
    </row>
    <row r="38" spans="1:13" x14ac:dyDescent="0.2">
      <c r="A38" s="21" t="s">
        <v>91</v>
      </c>
      <c r="B38" s="23">
        <v>3</v>
      </c>
      <c r="C38" s="23">
        <v>380</v>
      </c>
      <c r="D38" s="24">
        <v>187</v>
      </c>
      <c r="E38" s="23">
        <v>345</v>
      </c>
      <c r="F38" s="24">
        <v>198</v>
      </c>
      <c r="G38" s="24" t="s">
        <v>92</v>
      </c>
      <c r="H38" s="24" t="s">
        <v>93</v>
      </c>
      <c r="I38" s="30">
        <v>9324</v>
      </c>
      <c r="J38" s="30">
        <f>ROUND(I38*Курс!$B$3,0)</f>
        <v>594330</v>
      </c>
      <c r="K38" s="33">
        <v>0</v>
      </c>
      <c r="L38" s="34">
        <f t="shared" si="1"/>
        <v>594330</v>
      </c>
      <c r="M38" s="31"/>
    </row>
    <row r="39" spans="1:13" x14ac:dyDescent="0.2">
      <c r="A39" s="21" t="s">
        <v>91</v>
      </c>
      <c r="B39" s="23">
        <v>3</v>
      </c>
      <c r="C39" s="23">
        <v>380</v>
      </c>
      <c r="D39" s="24">
        <v>187</v>
      </c>
      <c r="E39" s="23">
        <v>345</v>
      </c>
      <c r="F39" s="24">
        <v>222</v>
      </c>
      <c r="G39" s="24" t="s">
        <v>94</v>
      </c>
      <c r="H39" s="24" t="s">
        <v>95</v>
      </c>
      <c r="I39" s="30">
        <v>9617</v>
      </c>
      <c r="J39" s="30">
        <f>ROUND(I39*Курс!$B$3,0)</f>
        <v>613007</v>
      </c>
      <c r="K39" s="33">
        <v>0</v>
      </c>
      <c r="L39" s="34">
        <f t="shared" si="1"/>
        <v>613007</v>
      </c>
      <c r="M39" s="31"/>
    </row>
    <row r="40" spans="1:13" x14ac:dyDescent="0.2">
      <c r="A40" s="21" t="s">
        <v>96</v>
      </c>
      <c r="B40" s="23">
        <v>3</v>
      </c>
      <c r="C40" s="23">
        <v>380</v>
      </c>
      <c r="D40" s="24">
        <v>200</v>
      </c>
      <c r="E40" s="23">
        <v>385</v>
      </c>
      <c r="F40" s="24">
        <v>198</v>
      </c>
      <c r="G40" s="24" t="s">
        <v>92</v>
      </c>
      <c r="H40" s="24" t="s">
        <v>93</v>
      </c>
      <c r="I40" s="30">
        <v>9814</v>
      </c>
      <c r="J40" s="30">
        <f>ROUND(I40*Курс!$B$3,0)</f>
        <v>625564</v>
      </c>
      <c r="K40" s="33">
        <v>0</v>
      </c>
      <c r="L40" s="34">
        <f t="shared" si="1"/>
        <v>625564</v>
      </c>
      <c r="M40" s="31"/>
    </row>
    <row r="41" spans="1:13" x14ac:dyDescent="0.2">
      <c r="A41" s="21" t="s">
        <v>96</v>
      </c>
      <c r="B41" s="23">
        <v>3</v>
      </c>
      <c r="C41" s="23">
        <v>380</v>
      </c>
      <c r="D41" s="24">
        <v>200</v>
      </c>
      <c r="E41" s="23">
        <v>385</v>
      </c>
      <c r="F41" s="24">
        <v>222</v>
      </c>
      <c r="G41" s="24" t="s">
        <v>94</v>
      </c>
      <c r="H41" s="24" t="s">
        <v>95</v>
      </c>
      <c r="I41" s="30">
        <v>10128</v>
      </c>
      <c r="J41" s="30">
        <f>ROUND(I41*Курс!$B$3,0)</f>
        <v>645579</v>
      </c>
      <c r="K41" s="33">
        <v>0</v>
      </c>
      <c r="L41" s="34">
        <f t="shared" si="1"/>
        <v>645579</v>
      </c>
      <c r="M41" s="31"/>
    </row>
    <row r="42" spans="1:13" x14ac:dyDescent="0.2">
      <c r="A42" s="21" t="s">
        <v>97</v>
      </c>
      <c r="B42" s="23">
        <v>3</v>
      </c>
      <c r="C42" s="23">
        <v>380</v>
      </c>
      <c r="D42" s="24">
        <v>220</v>
      </c>
      <c r="E42" s="23">
        <v>430</v>
      </c>
      <c r="F42" s="24">
        <v>198</v>
      </c>
      <c r="G42" s="24" t="s">
        <v>92</v>
      </c>
      <c r="H42" s="24" t="s">
        <v>93</v>
      </c>
      <c r="I42" s="30">
        <v>11958</v>
      </c>
      <c r="J42" s="30">
        <f>ROUND(I42*Курс!$B$3,0)</f>
        <v>762227</v>
      </c>
      <c r="K42" s="33">
        <v>0</v>
      </c>
      <c r="L42" s="34">
        <f t="shared" si="1"/>
        <v>762227</v>
      </c>
      <c r="M42" s="31"/>
    </row>
    <row r="43" spans="1:13" x14ac:dyDescent="0.2">
      <c r="A43" s="21" t="s">
        <v>97</v>
      </c>
      <c r="B43" s="23">
        <v>3</v>
      </c>
      <c r="C43" s="23">
        <v>380</v>
      </c>
      <c r="D43" s="24">
        <v>220</v>
      </c>
      <c r="E43" s="23">
        <v>430</v>
      </c>
      <c r="F43" s="24">
        <v>222</v>
      </c>
      <c r="G43" s="24" t="s">
        <v>94</v>
      </c>
      <c r="H43" s="24" t="s">
        <v>95</v>
      </c>
      <c r="I43" s="30">
        <v>12132</v>
      </c>
      <c r="J43" s="30">
        <f>ROUND(I43*Курс!$B$3,0)</f>
        <v>773318</v>
      </c>
      <c r="K43" s="33">
        <v>0</v>
      </c>
      <c r="L43" s="34">
        <f t="shared" si="1"/>
        <v>773318</v>
      </c>
      <c r="M43" s="31"/>
    </row>
    <row r="44" spans="1:13" x14ac:dyDescent="0.2">
      <c r="A44" s="21" t="s">
        <v>98</v>
      </c>
      <c r="B44" s="23">
        <v>3</v>
      </c>
      <c r="C44" s="23">
        <v>380</v>
      </c>
      <c r="D44" s="24">
        <v>250</v>
      </c>
      <c r="E44" s="23">
        <v>468</v>
      </c>
      <c r="F44" s="24">
        <v>345</v>
      </c>
      <c r="G44" s="24" t="s">
        <v>112</v>
      </c>
      <c r="H44" s="24" t="s">
        <v>99</v>
      </c>
      <c r="I44" s="30">
        <v>14343</v>
      </c>
      <c r="J44" s="30">
        <f>ROUND(I44*Курс!$B$3,0)</f>
        <v>914252</v>
      </c>
      <c r="K44" s="33">
        <v>0</v>
      </c>
      <c r="L44" s="34">
        <f t="shared" si="1"/>
        <v>914252</v>
      </c>
      <c r="M44" s="31"/>
    </row>
    <row r="45" spans="1:13" x14ac:dyDescent="0.2">
      <c r="A45" s="21" t="s">
        <v>100</v>
      </c>
      <c r="B45" s="23">
        <v>3</v>
      </c>
      <c r="C45" s="23">
        <v>380</v>
      </c>
      <c r="D45" s="24">
        <v>280</v>
      </c>
      <c r="E45" s="23">
        <v>525</v>
      </c>
      <c r="F45" s="24">
        <v>345</v>
      </c>
      <c r="G45" s="24" t="s">
        <v>112</v>
      </c>
      <c r="H45" s="24" t="s">
        <v>99</v>
      </c>
      <c r="I45" s="30">
        <v>14509</v>
      </c>
      <c r="J45" s="30">
        <f>ROUND(I45*Курс!$B$3,0)</f>
        <v>924833</v>
      </c>
      <c r="K45" s="33">
        <v>0</v>
      </c>
      <c r="L45" s="34">
        <f t="shared" si="1"/>
        <v>924833</v>
      </c>
      <c r="M45" s="31"/>
    </row>
    <row r="46" spans="1:13" x14ac:dyDescent="0.2">
      <c r="A46" s="21" t="s">
        <v>101</v>
      </c>
      <c r="B46" s="23">
        <v>3</v>
      </c>
      <c r="C46" s="23">
        <v>380</v>
      </c>
      <c r="D46" s="24">
        <v>315</v>
      </c>
      <c r="E46" s="23">
        <v>590</v>
      </c>
      <c r="F46" s="24">
        <v>345</v>
      </c>
      <c r="G46" s="24" t="s">
        <v>112</v>
      </c>
      <c r="H46" s="24" t="s">
        <v>99</v>
      </c>
      <c r="I46" s="30">
        <v>16580</v>
      </c>
      <c r="J46" s="30">
        <f>ROUND(I46*Курс!$B$3,0)</f>
        <v>1056842</v>
      </c>
      <c r="K46" s="33">
        <v>0</v>
      </c>
      <c r="L46" s="34">
        <f t="shared" si="1"/>
        <v>1056842</v>
      </c>
      <c r="M46" s="31"/>
    </row>
    <row r="47" spans="1:13" x14ac:dyDescent="0.2">
      <c r="A47" s="21" t="s">
        <v>102</v>
      </c>
      <c r="B47" s="23">
        <v>3</v>
      </c>
      <c r="C47" s="23">
        <v>380</v>
      </c>
      <c r="D47" s="24">
        <v>355</v>
      </c>
      <c r="E47" s="23">
        <v>665</v>
      </c>
      <c r="F47" s="24">
        <v>345</v>
      </c>
      <c r="G47" s="24" t="s">
        <v>112</v>
      </c>
      <c r="H47" s="24" t="s">
        <v>99</v>
      </c>
      <c r="I47" s="30">
        <v>17999</v>
      </c>
      <c r="J47" s="30">
        <f>ROUND(I47*Курс!$B$3,0)</f>
        <v>1147292</v>
      </c>
      <c r="K47" s="33">
        <v>0</v>
      </c>
      <c r="L47" s="34">
        <f t="shared" si="1"/>
        <v>1147292</v>
      </c>
      <c r="M47" s="31"/>
    </row>
    <row r="48" spans="1:13" x14ac:dyDescent="0.2">
      <c r="A48" s="25" t="s">
        <v>77</v>
      </c>
      <c r="B48" s="26">
        <v>3</v>
      </c>
      <c r="C48" s="26">
        <v>380</v>
      </c>
      <c r="D48" s="27">
        <v>11</v>
      </c>
      <c r="E48" s="26">
        <v>25</v>
      </c>
      <c r="F48" s="27">
        <v>11</v>
      </c>
      <c r="G48" s="27" t="s">
        <v>55</v>
      </c>
      <c r="H48" s="27" t="s">
        <v>34</v>
      </c>
      <c r="I48" s="9">
        <v>652</v>
      </c>
      <c r="J48" s="9">
        <f>ROUND(I48*Курс!$B$3,0)</f>
        <v>41560</v>
      </c>
      <c r="K48" s="33">
        <v>0</v>
      </c>
      <c r="L48" s="34">
        <f t="shared" si="1"/>
        <v>41560</v>
      </c>
      <c r="M48" s="31"/>
    </row>
    <row r="49" spans="1:13" x14ac:dyDescent="0.2">
      <c r="A49" s="25" t="s">
        <v>78</v>
      </c>
      <c r="B49" s="26">
        <v>3</v>
      </c>
      <c r="C49" s="26">
        <v>380</v>
      </c>
      <c r="D49" s="27">
        <v>15</v>
      </c>
      <c r="E49" s="26">
        <v>32</v>
      </c>
      <c r="F49" s="27">
        <v>11</v>
      </c>
      <c r="G49" s="27" t="s">
        <v>55</v>
      </c>
      <c r="H49" s="27" t="s">
        <v>34</v>
      </c>
      <c r="I49" s="9">
        <v>705</v>
      </c>
      <c r="J49" s="9">
        <f>ROUND(I49*Курс!$B$3,0)</f>
        <v>44938</v>
      </c>
      <c r="K49" s="33">
        <v>0</v>
      </c>
      <c r="L49" s="34">
        <f t="shared" si="1"/>
        <v>44938</v>
      </c>
      <c r="M49" s="31"/>
    </row>
    <row r="50" spans="1:13" x14ac:dyDescent="0.2">
      <c r="A50" s="25" t="s">
        <v>79</v>
      </c>
      <c r="B50" s="26">
        <v>3</v>
      </c>
      <c r="C50" s="26">
        <v>380</v>
      </c>
      <c r="D50" s="27">
        <v>18</v>
      </c>
      <c r="E50" s="26">
        <v>37</v>
      </c>
      <c r="F50" s="27">
        <v>10</v>
      </c>
      <c r="G50" s="27" t="s">
        <v>55</v>
      </c>
      <c r="H50" s="27" t="s">
        <v>34</v>
      </c>
      <c r="I50" s="9">
        <v>899</v>
      </c>
      <c r="J50" s="9">
        <f>ROUND(I50*Курс!$B$3,0)</f>
        <v>57304</v>
      </c>
      <c r="K50" s="33">
        <v>0</v>
      </c>
      <c r="L50" s="34">
        <f t="shared" si="1"/>
        <v>57304</v>
      </c>
      <c r="M50" s="31"/>
    </row>
    <row r="51" spans="1:13" x14ac:dyDescent="0.2">
      <c r="A51" s="25" t="s">
        <v>80</v>
      </c>
      <c r="B51" s="26">
        <v>3</v>
      </c>
      <c r="C51" s="26">
        <v>380</v>
      </c>
      <c r="D51" s="27">
        <v>22</v>
      </c>
      <c r="E51" s="26">
        <v>45</v>
      </c>
      <c r="F51" s="27">
        <v>19.600000000000001</v>
      </c>
      <c r="G51" s="27" t="s">
        <v>58</v>
      </c>
      <c r="H51" s="27" t="s">
        <v>59</v>
      </c>
      <c r="I51" s="9">
        <v>1103</v>
      </c>
      <c r="J51" s="9">
        <f>ROUND(I51*Курс!$B$3,0)</f>
        <v>70307</v>
      </c>
      <c r="K51" s="33">
        <v>0</v>
      </c>
      <c r="L51" s="34">
        <f t="shared" si="1"/>
        <v>70307</v>
      </c>
      <c r="M51" s="31"/>
    </row>
    <row r="52" spans="1:13" x14ac:dyDescent="0.2">
      <c r="A52" s="25" t="s">
        <v>81</v>
      </c>
      <c r="B52" s="26">
        <v>3</v>
      </c>
      <c r="C52" s="26">
        <v>380</v>
      </c>
      <c r="D52" s="27">
        <v>30</v>
      </c>
      <c r="E52" s="26">
        <v>60</v>
      </c>
      <c r="F52" s="27">
        <v>19.600000000000001</v>
      </c>
      <c r="G52" s="27" t="s">
        <v>58</v>
      </c>
      <c r="H52" s="27" t="s">
        <v>59</v>
      </c>
      <c r="I52" s="9">
        <v>1378</v>
      </c>
      <c r="J52" s="9">
        <f>ROUND(I52*Курс!$B$3,0)</f>
        <v>87836</v>
      </c>
      <c r="K52" s="33">
        <v>0</v>
      </c>
      <c r="L52" s="34">
        <f t="shared" si="1"/>
        <v>87836</v>
      </c>
      <c r="M52" s="31"/>
    </row>
    <row r="53" spans="1:13" x14ac:dyDescent="0.2">
      <c r="A53" s="25" t="s">
        <v>82</v>
      </c>
      <c r="B53" s="26">
        <v>3</v>
      </c>
      <c r="C53" s="26">
        <v>380</v>
      </c>
      <c r="D53" s="27">
        <v>37</v>
      </c>
      <c r="E53" s="26">
        <v>75</v>
      </c>
      <c r="F53" s="27">
        <v>32</v>
      </c>
      <c r="G53" s="27" t="s">
        <v>62</v>
      </c>
      <c r="H53" s="27" t="s">
        <v>63</v>
      </c>
      <c r="I53" s="9">
        <v>1616</v>
      </c>
      <c r="J53" s="9">
        <f>ROUND(I53*Курс!$B$3,0)</f>
        <v>103007</v>
      </c>
      <c r="K53" s="33">
        <v>0</v>
      </c>
      <c r="L53" s="34">
        <f t="shared" si="1"/>
        <v>103007</v>
      </c>
      <c r="M53" s="31"/>
    </row>
    <row r="54" spans="1:13" x14ac:dyDescent="0.2">
      <c r="A54" s="25" t="s">
        <v>83</v>
      </c>
      <c r="B54" s="26">
        <v>3</v>
      </c>
      <c r="C54" s="26">
        <v>380</v>
      </c>
      <c r="D54" s="27">
        <v>45</v>
      </c>
      <c r="E54" s="26">
        <v>90</v>
      </c>
      <c r="F54" s="27">
        <v>32</v>
      </c>
      <c r="G54" s="27" t="s">
        <v>62</v>
      </c>
      <c r="H54" s="27" t="s">
        <v>63</v>
      </c>
      <c r="I54" s="9">
        <v>2028</v>
      </c>
      <c r="J54" s="9">
        <f>ROUND(I54*Курс!$B$3,0)</f>
        <v>129269</v>
      </c>
      <c r="K54" s="33">
        <v>0</v>
      </c>
      <c r="L54" s="34">
        <f t="shared" si="1"/>
        <v>129269</v>
      </c>
      <c r="M54" s="31"/>
    </row>
    <row r="55" spans="1:13" x14ac:dyDescent="0.2">
      <c r="A55" s="25" t="s">
        <v>84</v>
      </c>
      <c r="B55" s="26">
        <v>3</v>
      </c>
      <c r="C55" s="26">
        <v>380</v>
      </c>
      <c r="D55" s="27">
        <v>55</v>
      </c>
      <c r="E55" s="26">
        <v>110</v>
      </c>
      <c r="F55" s="27">
        <v>50</v>
      </c>
      <c r="G55" s="27" t="s">
        <v>66</v>
      </c>
      <c r="H55" s="27" t="s">
        <v>36</v>
      </c>
      <c r="I55" s="9">
        <v>2731</v>
      </c>
      <c r="J55" s="9">
        <f>ROUND(I55*Курс!$B$3,0)</f>
        <v>174079</v>
      </c>
      <c r="K55" s="33">
        <v>0</v>
      </c>
      <c r="L55" s="34">
        <f t="shared" si="1"/>
        <v>174079</v>
      </c>
      <c r="M55" s="31"/>
    </row>
    <row r="56" spans="1:13" x14ac:dyDescent="0.2">
      <c r="A56" s="25" t="s">
        <v>85</v>
      </c>
      <c r="B56" s="26">
        <v>3</v>
      </c>
      <c r="C56" s="26">
        <v>380</v>
      </c>
      <c r="D56" s="27">
        <v>75</v>
      </c>
      <c r="E56" s="26">
        <v>150</v>
      </c>
      <c r="F56" s="27">
        <v>50</v>
      </c>
      <c r="G56" s="27" t="s">
        <v>66</v>
      </c>
      <c r="H56" s="27" t="s">
        <v>36</v>
      </c>
      <c r="I56" s="9">
        <v>3226</v>
      </c>
      <c r="J56" s="9">
        <f>ROUND(I56*Курс!$B$3,0)</f>
        <v>205632</v>
      </c>
      <c r="K56" s="33">
        <v>0</v>
      </c>
      <c r="L56" s="34">
        <f t="shared" si="1"/>
        <v>205632</v>
      </c>
      <c r="M56" s="31"/>
    </row>
    <row r="57" spans="1:13" x14ac:dyDescent="0.2">
      <c r="A57" s="25" t="s">
        <v>86</v>
      </c>
      <c r="B57" s="26">
        <v>3</v>
      </c>
      <c r="C57" s="26">
        <v>380</v>
      </c>
      <c r="D57" s="27">
        <v>93</v>
      </c>
      <c r="E57" s="26">
        <v>176</v>
      </c>
      <c r="F57" s="27">
        <v>50</v>
      </c>
      <c r="G57" s="27" t="s">
        <v>66</v>
      </c>
      <c r="H57" s="27" t="s">
        <v>36</v>
      </c>
      <c r="I57" s="9">
        <v>3555</v>
      </c>
      <c r="J57" s="9">
        <f>ROUND(I57*Курс!$B$3,0)</f>
        <v>226603</v>
      </c>
      <c r="K57" s="33">
        <v>0</v>
      </c>
      <c r="L57" s="34">
        <f t="shared" si="1"/>
        <v>226603</v>
      </c>
      <c r="M57" s="31"/>
    </row>
    <row r="58" spans="1:13" x14ac:dyDescent="0.2">
      <c r="A58" s="25" t="s">
        <v>87</v>
      </c>
      <c r="B58" s="26">
        <v>3</v>
      </c>
      <c r="C58" s="26">
        <v>380</v>
      </c>
      <c r="D58" s="27">
        <v>110</v>
      </c>
      <c r="E58" s="26">
        <v>210</v>
      </c>
      <c r="F58" s="27">
        <v>68</v>
      </c>
      <c r="G58" s="27" t="s">
        <v>70</v>
      </c>
      <c r="H58" s="27" t="s">
        <v>71</v>
      </c>
      <c r="I58" s="9">
        <v>4634</v>
      </c>
      <c r="J58" s="9">
        <f>ROUND(I58*Курс!$B$3,0)</f>
        <v>295380</v>
      </c>
      <c r="K58" s="33">
        <v>0</v>
      </c>
      <c r="L58" s="34">
        <f t="shared" si="1"/>
        <v>295380</v>
      </c>
      <c r="M58" s="31"/>
    </row>
    <row r="59" spans="1:13" x14ac:dyDescent="0.2">
      <c r="A59" s="25" t="s">
        <v>88</v>
      </c>
      <c r="B59" s="26">
        <v>3</v>
      </c>
      <c r="C59" s="26">
        <v>380</v>
      </c>
      <c r="D59" s="27">
        <v>132</v>
      </c>
      <c r="E59" s="26">
        <v>253</v>
      </c>
      <c r="F59" s="27">
        <v>68</v>
      </c>
      <c r="G59" s="27" t="s">
        <v>70</v>
      </c>
      <c r="H59" s="27" t="s">
        <v>71</v>
      </c>
      <c r="I59" s="9">
        <v>4955</v>
      </c>
      <c r="J59" s="9">
        <f>ROUND(I59*Курс!$B$3,0)</f>
        <v>315842</v>
      </c>
      <c r="K59" s="33">
        <v>0</v>
      </c>
      <c r="L59" s="34">
        <f t="shared" si="1"/>
        <v>315842</v>
      </c>
      <c r="M59" s="31"/>
    </row>
    <row r="60" spans="1:13" x14ac:dyDescent="0.2">
      <c r="A60" s="25" t="s">
        <v>89</v>
      </c>
      <c r="B60" s="26">
        <v>3</v>
      </c>
      <c r="C60" s="26">
        <v>380</v>
      </c>
      <c r="D60" s="27">
        <v>160</v>
      </c>
      <c r="E60" s="26">
        <v>304</v>
      </c>
      <c r="F60" s="27">
        <v>96</v>
      </c>
      <c r="G60" s="27" t="s">
        <v>74</v>
      </c>
      <c r="H60" s="27" t="s">
        <v>75</v>
      </c>
      <c r="I60" s="9">
        <v>6568</v>
      </c>
      <c r="J60" s="9">
        <f>ROUND(I60*Курс!$B$3,0)</f>
        <v>418657</v>
      </c>
      <c r="K60" s="33">
        <v>0</v>
      </c>
      <c r="L60" s="34">
        <f t="shared" si="1"/>
        <v>418657</v>
      </c>
      <c r="M60" s="31"/>
    </row>
    <row r="61" spans="1:13" x14ac:dyDescent="0.2">
      <c r="A61" s="25" t="s">
        <v>90</v>
      </c>
      <c r="B61" s="26">
        <v>3</v>
      </c>
      <c r="C61" s="26">
        <v>380</v>
      </c>
      <c r="D61" s="27">
        <v>187</v>
      </c>
      <c r="E61" s="26">
        <v>340</v>
      </c>
      <c r="F61" s="27">
        <v>96</v>
      </c>
      <c r="G61" s="27" t="s">
        <v>74</v>
      </c>
      <c r="H61" s="27" t="s">
        <v>75</v>
      </c>
      <c r="I61" s="9">
        <v>7261</v>
      </c>
      <c r="J61" s="9">
        <f>ROUND(I61*Курс!$B$3,0)</f>
        <v>462831</v>
      </c>
      <c r="K61" s="33">
        <v>0</v>
      </c>
      <c r="L61" s="34">
        <f t="shared" si="1"/>
        <v>462831</v>
      </c>
      <c r="M61" s="31"/>
    </row>
    <row r="62" spans="1:13" x14ac:dyDescent="0.2">
      <c r="A62" s="25" t="s">
        <v>103</v>
      </c>
      <c r="B62" s="26">
        <v>3</v>
      </c>
      <c r="C62" s="26">
        <v>380</v>
      </c>
      <c r="D62" s="27">
        <v>200</v>
      </c>
      <c r="E62" s="26">
        <v>385</v>
      </c>
      <c r="F62" s="27">
        <v>198</v>
      </c>
      <c r="G62" s="27" t="s">
        <v>92</v>
      </c>
      <c r="H62" s="27" t="s">
        <v>93</v>
      </c>
      <c r="I62" s="9">
        <v>9324</v>
      </c>
      <c r="J62" s="9">
        <f>ROUND(I62*Курс!$B$3,0)</f>
        <v>594330</v>
      </c>
      <c r="K62" s="33">
        <v>0</v>
      </c>
      <c r="L62" s="34">
        <f t="shared" si="1"/>
        <v>594330</v>
      </c>
      <c r="M62" s="31"/>
    </row>
    <row r="63" spans="1:13" x14ac:dyDescent="0.2">
      <c r="A63" s="25" t="s">
        <v>103</v>
      </c>
      <c r="B63" s="26">
        <v>3</v>
      </c>
      <c r="C63" s="26">
        <v>380</v>
      </c>
      <c r="D63" s="27">
        <v>200</v>
      </c>
      <c r="E63" s="26">
        <v>385</v>
      </c>
      <c r="F63" s="27">
        <v>222</v>
      </c>
      <c r="G63" s="27" t="s">
        <v>94</v>
      </c>
      <c r="H63" s="27" t="s">
        <v>95</v>
      </c>
      <c r="I63" s="9">
        <v>9617</v>
      </c>
      <c r="J63" s="9">
        <f>ROUND(I63*Курс!$B$3,0)</f>
        <v>613007</v>
      </c>
      <c r="K63" s="33">
        <v>0</v>
      </c>
      <c r="L63" s="34">
        <f t="shared" si="1"/>
        <v>613007</v>
      </c>
      <c r="M63" s="31"/>
    </row>
    <row r="64" spans="1:13" x14ac:dyDescent="0.2">
      <c r="A64" s="25" t="s">
        <v>104</v>
      </c>
      <c r="B64" s="26">
        <v>3</v>
      </c>
      <c r="C64" s="26">
        <v>380</v>
      </c>
      <c r="D64" s="27">
        <v>220</v>
      </c>
      <c r="E64" s="26">
        <v>430</v>
      </c>
      <c r="F64" s="27">
        <v>198</v>
      </c>
      <c r="G64" s="27" t="s">
        <v>92</v>
      </c>
      <c r="H64" s="27" t="s">
        <v>93</v>
      </c>
      <c r="I64" s="9">
        <v>9814</v>
      </c>
      <c r="J64" s="9">
        <f>ROUND(I64*Курс!$B$3,0)</f>
        <v>625564</v>
      </c>
      <c r="K64" s="33">
        <v>0</v>
      </c>
      <c r="L64" s="34">
        <f t="shared" si="1"/>
        <v>625564</v>
      </c>
      <c r="M64" s="31"/>
    </row>
    <row r="65" spans="1:13" x14ac:dyDescent="0.2">
      <c r="A65" s="25" t="s">
        <v>104</v>
      </c>
      <c r="B65" s="26">
        <v>3</v>
      </c>
      <c r="C65" s="26">
        <v>380</v>
      </c>
      <c r="D65" s="27">
        <v>220</v>
      </c>
      <c r="E65" s="26">
        <v>430</v>
      </c>
      <c r="F65" s="27">
        <v>222</v>
      </c>
      <c r="G65" s="27" t="s">
        <v>94</v>
      </c>
      <c r="H65" s="27" t="s">
        <v>95</v>
      </c>
      <c r="I65" s="9">
        <v>10128</v>
      </c>
      <c r="J65" s="9">
        <f>ROUND(I65*Курс!$B$3,0)</f>
        <v>645579</v>
      </c>
      <c r="K65" s="33">
        <v>0</v>
      </c>
      <c r="L65" s="34">
        <f t="shared" si="1"/>
        <v>645579</v>
      </c>
      <c r="M65" s="31"/>
    </row>
    <row r="66" spans="1:13" x14ac:dyDescent="0.2">
      <c r="A66" s="25" t="s">
        <v>105</v>
      </c>
      <c r="B66" s="26">
        <v>3</v>
      </c>
      <c r="C66" s="26">
        <v>380</v>
      </c>
      <c r="D66" s="27">
        <v>250</v>
      </c>
      <c r="E66" s="26">
        <v>468</v>
      </c>
      <c r="F66" s="27">
        <v>198</v>
      </c>
      <c r="G66" s="27" t="s">
        <v>92</v>
      </c>
      <c r="H66" s="27" t="s">
        <v>93</v>
      </c>
      <c r="I66" s="9">
        <v>11958</v>
      </c>
      <c r="J66" s="9">
        <f>ROUND(I66*Курс!$B$3,0)</f>
        <v>762227</v>
      </c>
      <c r="K66" s="33">
        <v>0</v>
      </c>
      <c r="L66" s="34">
        <f t="shared" ref="L66:L71" si="2">ROUND((1-K66)*J66,0)</f>
        <v>762227</v>
      </c>
      <c r="M66" s="31"/>
    </row>
    <row r="67" spans="1:13" x14ac:dyDescent="0.2">
      <c r="A67" s="25" t="s">
        <v>105</v>
      </c>
      <c r="B67" s="26">
        <v>3</v>
      </c>
      <c r="C67" s="26">
        <v>380</v>
      </c>
      <c r="D67" s="27">
        <v>250</v>
      </c>
      <c r="E67" s="26">
        <v>468</v>
      </c>
      <c r="F67" s="27">
        <v>222</v>
      </c>
      <c r="G67" s="27" t="s">
        <v>94</v>
      </c>
      <c r="H67" s="27" t="s">
        <v>95</v>
      </c>
      <c r="I67" s="9">
        <v>12132</v>
      </c>
      <c r="J67" s="9">
        <f>ROUND(I67*Курс!$B$3,0)</f>
        <v>773318</v>
      </c>
      <c r="K67" s="33">
        <v>0</v>
      </c>
      <c r="L67" s="34">
        <f t="shared" si="2"/>
        <v>773318</v>
      </c>
      <c r="M67" s="31"/>
    </row>
    <row r="68" spans="1:13" x14ac:dyDescent="0.2">
      <c r="A68" s="25" t="s">
        <v>106</v>
      </c>
      <c r="B68" s="26">
        <v>3</v>
      </c>
      <c r="C68" s="26">
        <v>380</v>
      </c>
      <c r="D68" s="27">
        <v>280</v>
      </c>
      <c r="E68" s="26">
        <v>525</v>
      </c>
      <c r="F68" s="27">
        <v>345</v>
      </c>
      <c r="G68" s="27" t="s">
        <v>112</v>
      </c>
      <c r="H68" s="27" t="s">
        <v>99</v>
      </c>
      <c r="I68" s="9">
        <v>14343</v>
      </c>
      <c r="J68" s="9">
        <f>ROUND(I68*Курс!$B$3,0)</f>
        <v>914252</v>
      </c>
      <c r="K68" s="33">
        <v>0</v>
      </c>
      <c r="L68" s="34">
        <f t="shared" si="2"/>
        <v>914252</v>
      </c>
      <c r="M68" s="31"/>
    </row>
    <row r="69" spans="1:13" x14ac:dyDescent="0.2">
      <c r="A69" s="25" t="s">
        <v>107</v>
      </c>
      <c r="B69" s="26">
        <v>3</v>
      </c>
      <c r="C69" s="26">
        <v>380</v>
      </c>
      <c r="D69" s="27">
        <v>315</v>
      </c>
      <c r="E69" s="26">
        <v>590</v>
      </c>
      <c r="F69" s="27">
        <v>345</v>
      </c>
      <c r="G69" s="27" t="s">
        <v>112</v>
      </c>
      <c r="H69" s="27" t="s">
        <v>99</v>
      </c>
      <c r="I69" s="9">
        <v>14509</v>
      </c>
      <c r="J69" s="9">
        <f>ROUND(I69*Курс!$B$3,0)</f>
        <v>924833</v>
      </c>
      <c r="K69" s="33">
        <v>0</v>
      </c>
      <c r="L69" s="34">
        <f t="shared" si="2"/>
        <v>924833</v>
      </c>
      <c r="M69" s="31"/>
    </row>
    <row r="70" spans="1:13" x14ac:dyDescent="0.2">
      <c r="A70" s="25" t="s">
        <v>108</v>
      </c>
      <c r="B70" s="26">
        <v>3</v>
      </c>
      <c r="C70" s="26">
        <v>380</v>
      </c>
      <c r="D70" s="27">
        <v>355</v>
      </c>
      <c r="E70" s="26">
        <v>665</v>
      </c>
      <c r="F70" s="27">
        <v>345</v>
      </c>
      <c r="G70" s="27" t="s">
        <v>112</v>
      </c>
      <c r="H70" s="27" t="s">
        <v>99</v>
      </c>
      <c r="I70" s="9">
        <v>16580</v>
      </c>
      <c r="J70" s="9">
        <f>ROUND(I70*Курс!$B$3,0)</f>
        <v>1056842</v>
      </c>
      <c r="K70" s="33">
        <v>0</v>
      </c>
      <c r="L70" s="34">
        <f t="shared" si="2"/>
        <v>1056842</v>
      </c>
      <c r="M70" s="31"/>
    </row>
    <row r="71" spans="1:13" x14ac:dyDescent="0.2">
      <c r="A71" s="25" t="s">
        <v>109</v>
      </c>
      <c r="B71" s="26">
        <v>3</v>
      </c>
      <c r="C71" s="26">
        <v>380</v>
      </c>
      <c r="D71" s="27">
        <v>400</v>
      </c>
      <c r="E71" s="26">
        <v>785</v>
      </c>
      <c r="F71" s="27">
        <v>345</v>
      </c>
      <c r="G71" s="27" t="s">
        <v>112</v>
      </c>
      <c r="H71" s="27" t="s">
        <v>99</v>
      </c>
      <c r="I71" s="9">
        <v>17999</v>
      </c>
      <c r="J71" s="9">
        <f>ROUND(I71*Курс!$B$3,0)</f>
        <v>1147292</v>
      </c>
      <c r="K71" s="33">
        <v>0</v>
      </c>
      <c r="L71" s="34">
        <f t="shared" si="2"/>
        <v>1147292</v>
      </c>
      <c r="M71" s="31"/>
    </row>
    <row r="73" spans="1:13" x14ac:dyDescent="0.2">
      <c r="A73" s="39"/>
      <c r="B73" s="39"/>
      <c r="D73" s="11"/>
    </row>
    <row r="74" spans="1:13" x14ac:dyDescent="0.2">
      <c r="A74" s="39"/>
      <c r="B74" s="39"/>
      <c r="D74" s="11"/>
    </row>
    <row r="75" spans="1:13" x14ac:dyDescent="0.2">
      <c r="A75" s="40"/>
      <c r="D75" s="11"/>
    </row>
    <row r="76" spans="1:13" x14ac:dyDescent="0.2">
      <c r="A76" s="40"/>
      <c r="B76" s="39"/>
      <c r="D76" s="11"/>
    </row>
  </sheetData>
  <autoFilter ref="A1:L71"/>
  <mergeCells count="4">
    <mergeCell ref="M2:M5"/>
    <mergeCell ref="M6:M8"/>
    <mergeCell ref="M13:M18"/>
    <mergeCell ref="M19:M24"/>
  </mergeCells>
  <phoneticPr fontId="0" type="noConversion"/>
  <pageMargins left="0.75" right="0.51" top="1" bottom="1" header="0.5" footer="0.5"/>
  <pageSetup paperSize="9" scale="72" fitToHeight="4" orientation="landscape" horizontalDpi="200" verticalDpi="200" r:id="rId1"/>
  <headerFooter alignWithMargins="0">
    <oddHeader>&amp;L&amp;12&amp;P из &amp;N&amp;C&amp;12Прайс-лист на частотные преобразователи POWTRAN&amp;R&amp;12&amp;D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K20" sqref="K20"/>
    </sheetView>
  </sheetViews>
  <sheetFormatPr defaultRowHeight="12.75" x14ac:dyDescent="0.2"/>
  <cols>
    <col min="1" max="1" width="13.28515625" style="47" bestFit="1" customWidth="1"/>
    <col min="2" max="2" width="12" style="47" customWidth="1"/>
    <col min="3" max="3" width="9.28515625" style="47" customWidth="1"/>
    <col min="4" max="4" width="15" style="47" customWidth="1"/>
    <col min="5" max="5" width="12" style="47" customWidth="1"/>
    <col min="6" max="6" width="13.140625" style="47" customWidth="1"/>
    <col min="7" max="7" width="9.7109375" style="47" customWidth="1"/>
    <col min="8" max="8" width="11.5703125" style="47" bestFit="1" customWidth="1"/>
    <col min="9" max="9" width="14.28515625" style="47" customWidth="1"/>
    <col min="10" max="10" width="11.42578125" style="47" customWidth="1"/>
    <col min="11" max="11" width="14.42578125" style="47" customWidth="1"/>
    <col min="12" max="12" width="10.7109375" style="47" bestFit="1" customWidth="1"/>
    <col min="13" max="16384" width="9.140625" style="47"/>
  </cols>
  <sheetData>
    <row r="1" spans="1:13" ht="27" customHeight="1" x14ac:dyDescent="0.2">
      <c r="A1" s="182" t="s">
        <v>142</v>
      </c>
      <c r="B1" s="183" t="s">
        <v>143</v>
      </c>
      <c r="C1" s="184"/>
      <c r="D1" s="184"/>
      <c r="E1" s="184"/>
      <c r="F1" s="185"/>
      <c r="G1" s="186" t="s">
        <v>144</v>
      </c>
      <c r="H1" s="187"/>
      <c r="I1" s="187"/>
      <c r="J1" s="187"/>
      <c r="K1" s="187"/>
    </row>
    <row r="2" spans="1:13" ht="27" customHeight="1" x14ac:dyDescent="0.2">
      <c r="A2" s="182"/>
      <c r="B2" s="56" t="s">
        <v>145</v>
      </c>
      <c r="C2" s="57" t="s">
        <v>146</v>
      </c>
      <c r="D2" s="57" t="str">
        <f>CONCATENATE("Цена , руб на ",TEXT(Курс!$A$3,"ДД.ММ.ГГГГ"))</f>
        <v>Цена , руб на 22.03.2019</v>
      </c>
      <c r="E2" s="57" t="s">
        <v>177</v>
      </c>
      <c r="F2" s="57" t="s">
        <v>133</v>
      </c>
      <c r="G2" s="58" t="s">
        <v>145</v>
      </c>
      <c r="H2" s="59" t="s">
        <v>146</v>
      </c>
      <c r="I2" s="59" t="str">
        <f>CONCATENATE("Цена , руб на ",TEXT(Курс!$A$3,"ДД.ММ.ГГГГ"))</f>
        <v>Цена , руб на 22.03.2019</v>
      </c>
      <c r="J2" s="59" t="s">
        <v>177</v>
      </c>
      <c r="K2" s="59" t="s">
        <v>133</v>
      </c>
    </row>
    <row r="3" spans="1:13" ht="12.75" customHeight="1" x14ac:dyDescent="0.2">
      <c r="A3" s="48">
        <v>0.75</v>
      </c>
      <c r="B3" s="49" t="s">
        <v>147</v>
      </c>
      <c r="C3" s="50">
        <v>72</v>
      </c>
      <c r="D3" s="50">
        <f>ROUND(C3*Курс!$B$3,0)</f>
        <v>4589</v>
      </c>
      <c r="E3" s="60">
        <v>0</v>
      </c>
      <c r="F3" s="61">
        <f>D3*(1-E3)</f>
        <v>4589</v>
      </c>
      <c r="G3" s="51" t="s">
        <v>148</v>
      </c>
      <c r="H3" s="52">
        <v>79</v>
      </c>
      <c r="I3" s="52">
        <f>ROUND(H3*Курс!$B$3,0)</f>
        <v>5036</v>
      </c>
      <c r="J3" s="60">
        <v>0</v>
      </c>
      <c r="K3" s="61">
        <f>I3*(1-J3)</f>
        <v>5036</v>
      </c>
    </row>
    <row r="4" spans="1:13" ht="12.75" customHeight="1" x14ac:dyDescent="0.2">
      <c r="A4" s="48">
        <v>1.5</v>
      </c>
      <c r="B4" s="49" t="s">
        <v>149</v>
      </c>
      <c r="C4" s="50">
        <v>83</v>
      </c>
      <c r="D4" s="50">
        <f>ROUND(C4*Курс!$B$3,0)</f>
        <v>5291</v>
      </c>
      <c r="E4" s="60">
        <v>0</v>
      </c>
      <c r="F4" s="61">
        <f t="shared" ref="F4:F17" si="0">D4*(1-E4)</f>
        <v>5291</v>
      </c>
      <c r="G4" s="51" t="s">
        <v>150</v>
      </c>
      <c r="H4" s="52">
        <v>83</v>
      </c>
      <c r="I4" s="52">
        <f>ROUND(H4*Курс!$B$3,0)</f>
        <v>5291</v>
      </c>
      <c r="J4" s="60">
        <v>0</v>
      </c>
      <c r="K4" s="61">
        <f t="shared" ref="K4:K17" si="1">I4*(1-J4)</f>
        <v>5291</v>
      </c>
    </row>
    <row r="5" spans="1:13" ht="12.75" customHeight="1" x14ac:dyDescent="0.2">
      <c r="A5" s="48">
        <v>2.2000000000000002</v>
      </c>
      <c r="B5" s="49" t="s">
        <v>151</v>
      </c>
      <c r="C5" s="50">
        <v>91</v>
      </c>
      <c r="D5" s="50">
        <f>ROUND(C5*Курс!$B$3,0)</f>
        <v>5801</v>
      </c>
      <c r="E5" s="60">
        <v>0</v>
      </c>
      <c r="F5" s="61">
        <f t="shared" si="0"/>
        <v>5801</v>
      </c>
      <c r="G5" s="51" t="s">
        <v>152</v>
      </c>
      <c r="H5" s="52">
        <v>95</v>
      </c>
      <c r="I5" s="52">
        <f>ROUND(H5*Курс!$B$3,0)</f>
        <v>6055</v>
      </c>
      <c r="J5" s="60">
        <v>0</v>
      </c>
      <c r="K5" s="61">
        <f t="shared" si="1"/>
        <v>6055</v>
      </c>
    </row>
    <row r="6" spans="1:13" ht="12.75" customHeight="1" x14ac:dyDescent="0.2">
      <c r="A6" s="48">
        <v>4</v>
      </c>
      <c r="B6" s="49" t="s">
        <v>153</v>
      </c>
      <c r="C6" s="50">
        <v>101</v>
      </c>
      <c r="D6" s="50">
        <f>ROUND(C6*Курс!$B$3,0)</f>
        <v>6438</v>
      </c>
      <c r="E6" s="60">
        <v>0</v>
      </c>
      <c r="F6" s="61">
        <f t="shared" si="0"/>
        <v>6438</v>
      </c>
      <c r="G6" s="51" t="s">
        <v>154</v>
      </c>
      <c r="H6" s="52">
        <v>112</v>
      </c>
      <c r="I6" s="52">
        <f>ROUND(H6*Курс!$B$3,0)</f>
        <v>7139</v>
      </c>
      <c r="J6" s="60">
        <v>0</v>
      </c>
      <c r="K6" s="61">
        <f t="shared" si="1"/>
        <v>7139</v>
      </c>
    </row>
    <row r="7" spans="1:13" ht="12.75" customHeight="1" x14ac:dyDescent="0.2">
      <c r="A7" s="48">
        <v>5.5</v>
      </c>
      <c r="B7" s="53" t="s">
        <v>155</v>
      </c>
      <c r="C7" s="50">
        <v>122</v>
      </c>
      <c r="D7" s="50">
        <f>ROUND(C7*Курс!$B$3,0)</f>
        <v>7777</v>
      </c>
      <c r="E7" s="60">
        <v>0</v>
      </c>
      <c r="F7" s="61">
        <f t="shared" si="0"/>
        <v>7777</v>
      </c>
      <c r="G7" s="54" t="s">
        <v>156</v>
      </c>
      <c r="H7" s="52">
        <v>122</v>
      </c>
      <c r="I7" s="52">
        <f>ROUND(H7*Курс!$B$3,0)</f>
        <v>7777</v>
      </c>
      <c r="J7" s="60">
        <v>0</v>
      </c>
      <c r="K7" s="61">
        <f t="shared" si="1"/>
        <v>7777</v>
      </c>
      <c r="M7" s="55"/>
    </row>
    <row r="8" spans="1:13" x14ac:dyDescent="0.2">
      <c r="A8" s="48">
        <v>7.5</v>
      </c>
      <c r="B8" s="53" t="s">
        <v>157</v>
      </c>
      <c r="C8" s="50">
        <v>133</v>
      </c>
      <c r="D8" s="50">
        <f>ROUND(C8*Курс!$B$3,0)</f>
        <v>8478</v>
      </c>
      <c r="E8" s="60">
        <v>0</v>
      </c>
      <c r="F8" s="61">
        <f t="shared" si="0"/>
        <v>8478</v>
      </c>
      <c r="G8" s="54" t="s">
        <v>158</v>
      </c>
      <c r="H8" s="52">
        <v>144</v>
      </c>
      <c r="I8" s="52">
        <f>ROUND(H8*Курс!$B$3,0)</f>
        <v>9179</v>
      </c>
      <c r="J8" s="60">
        <v>0</v>
      </c>
      <c r="K8" s="61">
        <f t="shared" si="1"/>
        <v>9179</v>
      </c>
    </row>
    <row r="9" spans="1:13" ht="12.75" customHeight="1" x14ac:dyDescent="0.2">
      <c r="A9" s="48">
        <v>11</v>
      </c>
      <c r="B9" s="53" t="s">
        <v>159</v>
      </c>
      <c r="C9" s="50">
        <v>184</v>
      </c>
      <c r="D9" s="50">
        <f>ROUND(C9*Курс!$B$3,0)</f>
        <v>11729</v>
      </c>
      <c r="E9" s="60">
        <v>0</v>
      </c>
      <c r="F9" s="61">
        <f t="shared" si="0"/>
        <v>11729</v>
      </c>
      <c r="G9" s="54" t="s">
        <v>160</v>
      </c>
      <c r="H9" s="52">
        <v>155</v>
      </c>
      <c r="I9" s="52">
        <f>ROUND(H9*Курс!$B$3,0)</f>
        <v>9880</v>
      </c>
      <c r="J9" s="60">
        <v>0</v>
      </c>
      <c r="K9" s="61">
        <f t="shared" si="1"/>
        <v>9880</v>
      </c>
    </row>
    <row r="10" spans="1:13" ht="12.75" customHeight="1" x14ac:dyDescent="0.2">
      <c r="A10" s="48">
        <v>15</v>
      </c>
      <c r="B10" s="53" t="s">
        <v>161</v>
      </c>
      <c r="C10" s="50">
        <v>198</v>
      </c>
      <c r="D10" s="50">
        <f>ROUND(C10*Курс!$B$3,0)</f>
        <v>12621</v>
      </c>
      <c r="E10" s="60">
        <v>0</v>
      </c>
      <c r="F10" s="61">
        <f t="shared" si="0"/>
        <v>12621</v>
      </c>
      <c r="G10" s="54" t="s">
        <v>162</v>
      </c>
      <c r="H10" s="52">
        <v>213</v>
      </c>
      <c r="I10" s="52">
        <f>ROUND(H10*Курс!$B$3,0)</f>
        <v>13577</v>
      </c>
      <c r="J10" s="60">
        <v>0</v>
      </c>
      <c r="K10" s="61">
        <f t="shared" si="1"/>
        <v>13577</v>
      </c>
    </row>
    <row r="11" spans="1:13" x14ac:dyDescent="0.2">
      <c r="A11" s="48">
        <v>18</v>
      </c>
      <c r="B11" s="53" t="s">
        <v>163</v>
      </c>
      <c r="C11" s="50">
        <v>208</v>
      </c>
      <c r="D11" s="50">
        <f>ROUND(C11*Курс!$B$3,0)</f>
        <v>13258</v>
      </c>
      <c r="E11" s="60">
        <v>0</v>
      </c>
      <c r="F11" s="61">
        <f t="shared" si="0"/>
        <v>13258</v>
      </c>
      <c r="G11" s="54" t="s">
        <v>164</v>
      </c>
      <c r="H11" s="52">
        <v>223</v>
      </c>
      <c r="I11" s="52">
        <f>ROUND(H11*Курс!$B$3,0)</f>
        <v>14214</v>
      </c>
      <c r="J11" s="60">
        <v>0</v>
      </c>
      <c r="K11" s="61">
        <f t="shared" si="1"/>
        <v>14214</v>
      </c>
    </row>
    <row r="12" spans="1:13" x14ac:dyDescent="0.2">
      <c r="A12" s="48">
        <v>22</v>
      </c>
      <c r="B12" s="53" t="s">
        <v>165</v>
      </c>
      <c r="C12" s="50">
        <v>262</v>
      </c>
      <c r="D12" s="50">
        <f>ROUND(C12*Курс!$B$3,0)</f>
        <v>16700</v>
      </c>
      <c r="E12" s="60">
        <v>0</v>
      </c>
      <c r="F12" s="61">
        <f t="shared" si="0"/>
        <v>16700</v>
      </c>
      <c r="G12" s="54" t="s">
        <v>166</v>
      </c>
      <c r="H12" s="52">
        <v>255</v>
      </c>
      <c r="I12" s="52">
        <f>ROUND(H12*Курс!$B$3,0)</f>
        <v>16254</v>
      </c>
      <c r="J12" s="60">
        <v>0</v>
      </c>
      <c r="K12" s="61">
        <f t="shared" si="1"/>
        <v>16254</v>
      </c>
    </row>
    <row r="13" spans="1:13" x14ac:dyDescent="0.2">
      <c r="A13" s="48">
        <v>30</v>
      </c>
      <c r="B13" s="53" t="s">
        <v>167</v>
      </c>
      <c r="C13" s="50">
        <v>342</v>
      </c>
      <c r="D13" s="50">
        <f>ROUND(C13*Курс!$B$3,0)</f>
        <v>21800</v>
      </c>
      <c r="E13" s="60">
        <v>0</v>
      </c>
      <c r="F13" s="61">
        <f t="shared" si="0"/>
        <v>21800</v>
      </c>
      <c r="G13" s="54" t="s">
        <v>168</v>
      </c>
      <c r="H13" s="52">
        <v>370</v>
      </c>
      <c r="I13" s="52">
        <f>ROUND(H13*Курс!$B$3,0)</f>
        <v>23585</v>
      </c>
      <c r="J13" s="60">
        <v>0</v>
      </c>
      <c r="K13" s="61">
        <f t="shared" si="1"/>
        <v>23585</v>
      </c>
    </row>
    <row r="14" spans="1:13" x14ac:dyDescent="0.2">
      <c r="A14" s="48">
        <v>37</v>
      </c>
      <c r="B14" s="53" t="s">
        <v>169</v>
      </c>
      <c r="C14" s="50">
        <v>356</v>
      </c>
      <c r="D14" s="50">
        <f>ROUND(C14*Курс!$B$3,0)</f>
        <v>22692</v>
      </c>
      <c r="E14" s="60">
        <v>0</v>
      </c>
      <c r="F14" s="61">
        <f t="shared" si="0"/>
        <v>22692</v>
      </c>
      <c r="G14" s="54" t="s">
        <v>170</v>
      </c>
      <c r="H14" s="52">
        <v>388</v>
      </c>
      <c r="I14" s="52">
        <f>ROUND(H14*Курс!$B$3,0)</f>
        <v>24732</v>
      </c>
      <c r="J14" s="60">
        <v>0</v>
      </c>
      <c r="K14" s="61">
        <f t="shared" si="1"/>
        <v>24732</v>
      </c>
    </row>
    <row r="15" spans="1:13" x14ac:dyDescent="0.2">
      <c r="A15" s="48">
        <v>45</v>
      </c>
      <c r="B15" s="53" t="s">
        <v>171</v>
      </c>
      <c r="C15" s="50">
        <v>384</v>
      </c>
      <c r="D15" s="50">
        <f>ROUND(C15*Курс!$B$3,0)</f>
        <v>24477</v>
      </c>
      <c r="E15" s="60">
        <v>0</v>
      </c>
      <c r="F15" s="61">
        <f t="shared" si="0"/>
        <v>24477</v>
      </c>
      <c r="G15" s="54" t="s">
        <v>172</v>
      </c>
      <c r="H15" s="52">
        <v>413</v>
      </c>
      <c r="I15" s="52">
        <f>ROUND(H15*Курс!$B$3,0)</f>
        <v>26325</v>
      </c>
      <c r="J15" s="60">
        <v>0</v>
      </c>
      <c r="K15" s="61">
        <f t="shared" si="1"/>
        <v>26325</v>
      </c>
    </row>
    <row r="16" spans="1:13" x14ac:dyDescent="0.2">
      <c r="A16" s="48">
        <v>55</v>
      </c>
      <c r="B16" s="53" t="s">
        <v>173</v>
      </c>
      <c r="C16" s="50">
        <v>445</v>
      </c>
      <c r="D16" s="50">
        <f>ROUND(C16*Курс!$B$3,0)</f>
        <v>28365</v>
      </c>
      <c r="E16" s="60">
        <v>0</v>
      </c>
      <c r="F16" s="61">
        <f t="shared" si="0"/>
        <v>28365</v>
      </c>
      <c r="G16" s="54" t="s">
        <v>174</v>
      </c>
      <c r="H16" s="52">
        <v>464</v>
      </c>
      <c r="I16" s="52">
        <f>ROUND(H16*Курс!$B$3,0)</f>
        <v>29576</v>
      </c>
      <c r="J16" s="60">
        <v>0</v>
      </c>
      <c r="K16" s="61">
        <f t="shared" si="1"/>
        <v>29576</v>
      </c>
    </row>
    <row r="17" spans="1:11" x14ac:dyDescent="0.2">
      <c r="A17" s="48">
        <v>75</v>
      </c>
      <c r="B17" s="53" t="s">
        <v>175</v>
      </c>
      <c r="C17" s="50">
        <v>572</v>
      </c>
      <c r="D17" s="50">
        <f>ROUND(C17*Курс!$B$3,0)</f>
        <v>36460</v>
      </c>
      <c r="E17" s="60">
        <v>0</v>
      </c>
      <c r="F17" s="61">
        <f t="shared" si="0"/>
        <v>36460</v>
      </c>
      <c r="G17" s="54" t="s">
        <v>176</v>
      </c>
      <c r="H17" s="52">
        <v>593</v>
      </c>
      <c r="I17" s="52">
        <f>ROUND(H17*Курс!$B$3,0)</f>
        <v>37799</v>
      </c>
      <c r="J17" s="60">
        <v>0</v>
      </c>
      <c r="K17" s="61">
        <f t="shared" si="1"/>
        <v>37799</v>
      </c>
    </row>
  </sheetData>
  <mergeCells count="3">
    <mergeCell ref="A1:A2"/>
    <mergeCell ref="B1:F1"/>
    <mergeCell ref="G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5" sqref="A5"/>
    </sheetView>
  </sheetViews>
  <sheetFormatPr defaultRowHeight="12.75" x14ac:dyDescent="0.2"/>
  <cols>
    <col min="1" max="1" width="20.42578125" bestFit="1" customWidth="1"/>
    <col min="2" max="2" width="8" bestFit="1" customWidth="1"/>
    <col min="3" max="3" width="10.42578125" bestFit="1" customWidth="1"/>
  </cols>
  <sheetData>
    <row r="1" spans="1:3" x14ac:dyDescent="0.2">
      <c r="A1" s="12" t="s">
        <v>141</v>
      </c>
      <c r="B1" s="12"/>
      <c r="C1" s="12"/>
    </row>
    <row r="2" spans="1:3" x14ac:dyDescent="0.2">
      <c r="A2" s="32" t="s">
        <v>129</v>
      </c>
      <c r="B2" s="12" t="s">
        <v>130</v>
      </c>
      <c r="C2" s="12" t="s">
        <v>134</v>
      </c>
    </row>
    <row r="3" spans="1:3" x14ac:dyDescent="0.2">
      <c r="A3" s="37">
        <v>43546</v>
      </c>
      <c r="B3" s="12">
        <v>63.741999999999997</v>
      </c>
      <c r="C3" s="12">
        <v>-0.5383</v>
      </c>
    </row>
    <row r="4" spans="1:3" x14ac:dyDescent="0.2">
      <c r="A4" s="37">
        <v>43545</v>
      </c>
      <c r="B4" s="12">
        <v>64.280299999999997</v>
      </c>
      <c r="C4" s="12">
        <v>-3.6400000000000002E-2</v>
      </c>
    </row>
    <row r="5" spans="1:3" x14ac:dyDescent="0.2">
      <c r="A5" s="37">
        <v>43544</v>
      </c>
      <c r="B5" s="12">
        <v>64.316699999999997</v>
      </c>
      <c r="C5" s="12">
        <v>-0.35270000000000001</v>
      </c>
    </row>
    <row r="6" spans="1:3" x14ac:dyDescent="0.2">
      <c r="A6" s="37">
        <v>43543</v>
      </c>
      <c r="B6" s="12">
        <v>64.669399999999996</v>
      </c>
      <c r="C6" s="12">
        <v>-0.75070000000000003</v>
      </c>
    </row>
    <row r="7" spans="1:3" x14ac:dyDescent="0.2">
      <c r="A7" s="37">
        <v>43540</v>
      </c>
      <c r="B7" s="12">
        <v>65.420100000000005</v>
      </c>
      <c r="C7" s="12">
        <v>1.7999999999999999E-2</v>
      </c>
    </row>
    <row r="8" spans="1:3" x14ac:dyDescent="0.2">
      <c r="A8" s="37">
        <v>43539</v>
      </c>
      <c r="B8" s="12">
        <v>65.402100000000004</v>
      </c>
      <c r="C8" s="12">
        <v>-0.18690000000000001</v>
      </c>
    </row>
    <row r="9" spans="1:3" x14ac:dyDescent="0.2">
      <c r="A9" s="37">
        <v>43538</v>
      </c>
      <c r="B9" s="12">
        <v>65.588999999999999</v>
      </c>
      <c r="C9" s="12">
        <v>-0.1784</v>
      </c>
    </row>
    <row r="10" spans="1:3" x14ac:dyDescent="0.2">
      <c r="A10" s="37">
        <v>43537</v>
      </c>
      <c r="B10" s="12">
        <v>65.767399999999995</v>
      </c>
      <c r="C10" s="12">
        <v>-0.30890000000000001</v>
      </c>
    </row>
    <row r="11" spans="1:3" x14ac:dyDescent="0.2">
      <c r="A11" s="37">
        <v>43536</v>
      </c>
      <c r="B11" s="46">
        <v>66.076300000000003</v>
      </c>
      <c r="C11" s="46">
        <v>0.11169999999999999</v>
      </c>
    </row>
    <row r="12" spans="1:3" x14ac:dyDescent="0.2">
      <c r="A12" s="38">
        <v>43532</v>
      </c>
      <c r="B12" s="12">
        <v>65.964600000000004</v>
      </c>
      <c r="C12" s="12">
        <v>0.1216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контакты</vt:lpstr>
      <vt:lpstr>кп</vt:lpstr>
      <vt:lpstr>Устройства плавн. пуска EM-GJ3</vt:lpstr>
      <vt:lpstr>Преобразователи SL9</vt:lpstr>
      <vt:lpstr>Преобразователи PI500</vt:lpstr>
      <vt:lpstr>Преобразователи PI9000</vt:lpstr>
      <vt:lpstr>Дроссели</vt:lpstr>
      <vt:lpstr>Курс</vt:lpstr>
      <vt:lpstr>Курс!_1</vt:lpstr>
      <vt:lpstr>'Преобразователи PI500'!Заголовки_для_печати</vt:lpstr>
      <vt:lpstr>'Преобразователи PI9000'!Заголовки_для_печати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2019-03-22T07:03:54Z</cp:lastPrinted>
  <dcterms:created xsi:type="dcterms:W3CDTF">2013-07-09T20:17:37Z</dcterms:created>
  <dcterms:modified xsi:type="dcterms:W3CDTF">2019-03-22T08:49:21Z</dcterms:modified>
</cp:coreProperties>
</file>